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Apple\Desktop\"/>
    </mc:Choice>
  </mc:AlternateContent>
  <xr:revisionPtr revIDLastSave="0" documentId="13_ncr:1_{826BAC9B-E7D4-4445-9388-60DC81C77EE0}" xr6:coauthVersionLast="36" xr6:coauthVersionMax="36" xr10:uidLastSave="{00000000-0000-0000-0000-000000000000}"/>
  <bookViews>
    <workbookView xWindow="0" yWindow="0" windowWidth="20498" windowHeight="7860" firstSheet="1" activeTab="1" xr2:uid="{00000000-000D-0000-FFFF-FFFF00000000}"/>
  </bookViews>
  <sheets>
    <sheet name="Sheet1" sheetId="5" state="hidden" r:id="rId1"/>
    <sheet name="开发利用方案主要参数" sheetId="4" r:id="rId2"/>
  </sheets>
  <calcPr calcId="162913"/>
</workbook>
</file>

<file path=xl/calcChain.xml><?xml version="1.0" encoding="utf-8"?>
<calcChain xmlns="http://schemas.openxmlformats.org/spreadsheetml/2006/main">
  <c r="B21" i="5" l="1"/>
  <c r="Q21" i="5"/>
  <c r="O21" i="5"/>
  <c r="M21" i="5"/>
  <c r="K21" i="5"/>
  <c r="I21" i="5"/>
  <c r="G21" i="5"/>
  <c r="O17" i="5"/>
  <c r="F72" i="5"/>
  <c r="Q71" i="5"/>
  <c r="O71" i="5"/>
  <c r="M71" i="5"/>
  <c r="K71" i="5"/>
  <c r="I71" i="5"/>
  <c r="G71" i="5"/>
  <c r="G70" i="5"/>
  <c r="F69" i="5"/>
  <c r="G68" i="5"/>
  <c r="I67" i="5"/>
  <c r="G67" i="5"/>
  <c r="I66" i="5"/>
  <c r="G66" i="5"/>
  <c r="I65" i="5"/>
  <c r="G65" i="5"/>
  <c r="F65" i="5"/>
  <c r="Q64" i="5"/>
  <c r="O64" i="5"/>
  <c r="M64" i="5"/>
  <c r="K64" i="5"/>
  <c r="I64" i="5"/>
  <c r="G64" i="5"/>
  <c r="G63" i="5"/>
  <c r="I62" i="5"/>
  <c r="G62" i="5"/>
  <c r="G61" i="5"/>
  <c r="I60" i="5"/>
  <c r="G60" i="5"/>
  <c r="G59" i="5"/>
  <c r="O58" i="5"/>
  <c r="M58" i="5"/>
  <c r="K58" i="5"/>
  <c r="I58" i="5"/>
  <c r="G58" i="5"/>
  <c r="F57" i="5"/>
  <c r="B57" i="5"/>
  <c r="B56" i="5"/>
  <c r="F56" i="5"/>
  <c r="G55" i="5"/>
  <c r="I54" i="5"/>
  <c r="G54" i="5"/>
  <c r="F53" i="5"/>
  <c r="I52" i="5"/>
  <c r="G52" i="5"/>
  <c r="I51" i="5"/>
  <c r="G51" i="5"/>
  <c r="F51" i="5"/>
  <c r="B50" i="5"/>
  <c r="B49" i="5"/>
  <c r="F50" i="5"/>
  <c r="F49" i="5"/>
  <c r="G48" i="5"/>
  <c r="G47" i="5"/>
  <c r="K46" i="5"/>
  <c r="I46" i="5"/>
  <c r="G46" i="5"/>
  <c r="M45" i="5"/>
  <c r="K45" i="5"/>
  <c r="I45" i="5"/>
  <c r="G45" i="5"/>
  <c r="S44" i="5"/>
  <c r="Q44" i="5"/>
  <c r="O44" i="5"/>
  <c r="M44" i="5"/>
  <c r="K44" i="5"/>
  <c r="I44" i="5"/>
  <c r="G44" i="5"/>
  <c r="K43" i="5"/>
  <c r="I43" i="5"/>
  <c r="G43" i="5"/>
  <c r="S42" i="5"/>
  <c r="Q42" i="5"/>
  <c r="O42" i="5"/>
  <c r="M42" i="5"/>
  <c r="K42" i="5"/>
  <c r="I42" i="5"/>
  <c r="G42" i="5"/>
  <c r="G41" i="5"/>
  <c r="G40" i="5"/>
  <c r="G39" i="5"/>
  <c r="K38" i="5"/>
  <c r="I38" i="5"/>
  <c r="G38" i="5"/>
  <c r="M37" i="5"/>
  <c r="K37" i="5"/>
  <c r="I37" i="5"/>
  <c r="G37" i="5"/>
  <c r="S36" i="5"/>
  <c r="Q36" i="5"/>
  <c r="O36" i="5"/>
  <c r="M36" i="5"/>
  <c r="K36" i="5"/>
  <c r="I36" i="5"/>
  <c r="G36" i="5"/>
  <c r="K35" i="5"/>
  <c r="I35" i="5"/>
  <c r="G35" i="5"/>
  <c r="S34" i="5"/>
  <c r="Q34" i="5"/>
  <c r="O34" i="5"/>
  <c r="M34" i="5"/>
  <c r="K34" i="5"/>
  <c r="I34" i="5"/>
  <c r="G34" i="5"/>
  <c r="G33" i="5"/>
  <c r="G32" i="5"/>
  <c r="H31" i="5"/>
  <c r="F31" i="5"/>
  <c r="I30" i="5"/>
  <c r="G30" i="5"/>
  <c r="M29" i="5"/>
  <c r="K29" i="5"/>
  <c r="I29" i="5"/>
  <c r="G29" i="5"/>
  <c r="G28" i="5"/>
  <c r="D28" i="5" s="1"/>
  <c r="G27" i="5"/>
  <c r="G26" i="5"/>
  <c r="G25" i="5"/>
  <c r="D25" i="5" s="1"/>
  <c r="M24" i="5"/>
  <c r="K24" i="5"/>
  <c r="I24" i="5"/>
  <c r="G24" i="5"/>
  <c r="D21" i="5" l="1"/>
  <c r="C21" i="5" s="1"/>
  <c r="Q23" i="5"/>
  <c r="O23" i="5"/>
  <c r="M23" i="5"/>
  <c r="K23" i="5"/>
  <c r="I23" i="5"/>
  <c r="G23" i="5"/>
  <c r="F22" i="5"/>
  <c r="D22" i="5" s="1"/>
  <c r="I20" i="5"/>
  <c r="G20" i="5"/>
  <c r="G19" i="5"/>
  <c r="D19" i="5" s="1"/>
  <c r="I18" i="5"/>
  <c r="G18" i="5"/>
  <c r="M17" i="5"/>
  <c r="K17" i="5"/>
  <c r="I17" i="5"/>
  <c r="G17" i="5"/>
  <c r="B16" i="5"/>
  <c r="B15" i="5"/>
  <c r="G16" i="5"/>
  <c r="D16" i="5" s="1"/>
  <c r="K15" i="5"/>
  <c r="I15" i="5"/>
  <c r="G15" i="5"/>
  <c r="I14" i="5"/>
  <c r="G14" i="5"/>
  <c r="G2" i="5"/>
  <c r="D2" i="5" s="1"/>
  <c r="F3" i="5"/>
  <c r="H3" i="5"/>
  <c r="J3" i="5"/>
  <c r="G4" i="5"/>
  <c r="I4" i="5"/>
  <c r="K4" i="5"/>
  <c r="G5" i="5"/>
  <c r="M5" i="5" s="1"/>
  <c r="I5" i="5"/>
  <c r="K5" i="5"/>
  <c r="O5" i="5"/>
  <c r="G6" i="5"/>
  <c r="D6" i="5" s="1"/>
  <c r="G7" i="5"/>
  <c r="I7" i="5"/>
  <c r="K7" i="5"/>
  <c r="M7" i="5"/>
  <c r="G8" i="5"/>
  <c r="D8" i="5" s="1"/>
  <c r="G9" i="5"/>
  <c r="I9" i="5"/>
  <c r="K9" i="5"/>
  <c r="M9" i="5"/>
  <c r="G10" i="5"/>
  <c r="D10" i="5" s="1"/>
  <c r="G11" i="5"/>
  <c r="I11" i="5"/>
  <c r="K11" i="5"/>
  <c r="M11" i="5"/>
  <c r="G12" i="5"/>
  <c r="D12" i="5" s="1"/>
  <c r="G13" i="5"/>
  <c r="I13" i="5"/>
  <c r="K13" i="5"/>
  <c r="M13" i="5"/>
  <c r="B13" i="5"/>
  <c r="B12" i="5"/>
  <c r="B11" i="5"/>
  <c r="B10" i="5"/>
  <c r="B9" i="5"/>
  <c r="B8" i="5"/>
  <c r="B7" i="5"/>
  <c r="B6" i="5"/>
  <c r="B20" i="5"/>
  <c r="B22" i="5"/>
  <c r="B23" i="5"/>
  <c r="B24" i="5"/>
  <c r="D24" i="5"/>
  <c r="B25" i="5"/>
  <c r="B26" i="5"/>
  <c r="D26" i="5"/>
  <c r="B27" i="5"/>
  <c r="D27" i="5"/>
  <c r="B28" i="5"/>
  <c r="B29" i="5"/>
  <c r="D29" i="5"/>
  <c r="B30" i="5"/>
  <c r="D30" i="5"/>
  <c r="B31" i="5"/>
  <c r="D31" i="5"/>
  <c r="B32" i="5"/>
  <c r="D32" i="5"/>
  <c r="B33" i="5"/>
  <c r="D33" i="5"/>
  <c r="B34" i="5"/>
  <c r="D34" i="5"/>
  <c r="B35" i="5"/>
  <c r="D35" i="5"/>
  <c r="B36" i="5"/>
  <c r="D36" i="5"/>
  <c r="B37" i="5"/>
  <c r="D37" i="5"/>
  <c r="B38" i="5"/>
  <c r="D38" i="5"/>
  <c r="B39" i="5"/>
  <c r="D39" i="5"/>
  <c r="B40" i="5"/>
  <c r="D40" i="5"/>
  <c r="B41" i="5"/>
  <c r="D41" i="5"/>
  <c r="B42" i="5"/>
  <c r="D42" i="5"/>
  <c r="B43" i="5"/>
  <c r="D43" i="5"/>
  <c r="B44" i="5"/>
  <c r="D44" i="5"/>
  <c r="B45" i="5"/>
  <c r="D45" i="5"/>
  <c r="B46" i="5"/>
  <c r="D46" i="5"/>
  <c r="B47" i="5"/>
  <c r="D47" i="5"/>
  <c r="B48" i="5"/>
  <c r="D48" i="5"/>
  <c r="D49" i="5"/>
  <c r="D50" i="5"/>
  <c r="B51" i="5"/>
  <c r="D51" i="5"/>
  <c r="B52" i="5"/>
  <c r="D52" i="5"/>
  <c r="B53" i="5"/>
  <c r="D53" i="5"/>
  <c r="B54" i="5"/>
  <c r="D54" i="5"/>
  <c r="B55" i="5"/>
  <c r="D55" i="5"/>
  <c r="D56" i="5"/>
  <c r="D57" i="5"/>
  <c r="B58" i="5"/>
  <c r="D58" i="5"/>
  <c r="B59" i="5"/>
  <c r="D59" i="5"/>
  <c r="B60" i="5"/>
  <c r="D60" i="5"/>
  <c r="B61" i="5"/>
  <c r="D61" i="5"/>
  <c r="B62" i="5"/>
  <c r="D62" i="5"/>
  <c r="B63" i="5"/>
  <c r="D63" i="5"/>
  <c r="B64" i="5"/>
  <c r="D64" i="5"/>
  <c r="B65" i="5"/>
  <c r="D65" i="5"/>
  <c r="B66" i="5"/>
  <c r="D66" i="5"/>
  <c r="B67" i="5"/>
  <c r="D67" i="5"/>
  <c r="B68" i="5"/>
  <c r="D68" i="5"/>
  <c r="B69" i="5"/>
  <c r="D69" i="5"/>
  <c r="B70" i="5"/>
  <c r="D70" i="5"/>
  <c r="B71" i="5"/>
  <c r="D71" i="5"/>
  <c r="B72" i="5"/>
  <c r="D72" i="5"/>
  <c r="B3" i="5"/>
  <c r="B4" i="5"/>
  <c r="B5" i="5"/>
  <c r="B14" i="5"/>
  <c r="B17" i="5"/>
  <c r="B18" i="5"/>
  <c r="B19" i="5"/>
  <c r="B2" i="5"/>
  <c r="C27" i="5" l="1"/>
  <c r="D23" i="5"/>
  <c r="C23" i="5" s="1"/>
  <c r="D20" i="5"/>
  <c r="C20" i="5" s="1"/>
  <c r="D18" i="5"/>
  <c r="C18" i="5" s="1"/>
  <c r="D17" i="5"/>
  <c r="C17" i="5" s="1"/>
  <c r="D15" i="5"/>
  <c r="C15" i="5" s="1"/>
  <c r="C61" i="5"/>
  <c r="C49" i="5"/>
  <c r="C37" i="5"/>
  <c r="C25" i="5"/>
  <c r="D14" i="5"/>
  <c r="C14" i="5" s="1"/>
  <c r="C63" i="5"/>
  <c r="C51" i="5"/>
  <c r="C39" i="5"/>
  <c r="C72" i="5"/>
  <c r="C66" i="5"/>
  <c r="C60" i="5"/>
  <c r="C54" i="5"/>
  <c r="C48" i="5"/>
  <c r="C42" i="5"/>
  <c r="C36" i="5"/>
  <c r="C30" i="5"/>
  <c r="C24" i="5"/>
  <c r="C65" i="5"/>
  <c r="C53" i="5"/>
  <c r="C41" i="5"/>
  <c r="C29" i="5"/>
  <c r="C46" i="5"/>
  <c r="C40" i="5"/>
  <c r="C34" i="5"/>
  <c r="C28" i="5"/>
  <c r="C22" i="5"/>
  <c r="C68" i="5"/>
  <c r="C62" i="5"/>
  <c r="C56" i="5"/>
  <c r="C50" i="5"/>
  <c r="C44" i="5"/>
  <c r="C38" i="5"/>
  <c r="C32" i="5"/>
  <c r="C26" i="5"/>
  <c r="C67" i="5"/>
  <c r="C55" i="5"/>
  <c r="C43" i="5"/>
  <c r="C31" i="5"/>
  <c r="C71" i="5"/>
  <c r="C59" i="5"/>
  <c r="C47" i="5"/>
  <c r="C35" i="5"/>
  <c r="D13" i="5"/>
  <c r="C13" i="5" s="1"/>
  <c r="C70" i="5"/>
  <c r="C64" i="5"/>
  <c r="C58" i="5"/>
  <c r="C52" i="5"/>
  <c r="C69" i="5"/>
  <c r="C57" i="5"/>
  <c r="C45" i="5"/>
  <c r="C33" i="5"/>
  <c r="D11" i="5"/>
  <c r="C11" i="5" s="1"/>
  <c r="D9" i="5"/>
  <c r="C9" i="5" s="1"/>
  <c r="D7" i="5"/>
  <c r="C7" i="5" s="1"/>
  <c r="D5" i="5"/>
  <c r="C5" i="5" s="1"/>
  <c r="D4" i="5"/>
  <c r="C4" i="5" s="1"/>
  <c r="D3" i="5"/>
  <c r="C3" i="5" s="1"/>
  <c r="C10" i="5"/>
  <c r="C2" i="5"/>
  <c r="C16" i="5"/>
  <c r="C8" i="5"/>
  <c r="C19" i="5"/>
  <c r="C6" i="5"/>
  <c r="C12" i="5"/>
</calcChain>
</file>

<file path=xl/sharedStrings.xml><?xml version="1.0" encoding="utf-8"?>
<sst xmlns="http://schemas.openxmlformats.org/spreadsheetml/2006/main" count="582" uniqueCount="490">
  <si>
    <t>填写项目</t>
  </si>
  <si>
    <t>首采地段</t>
  </si>
  <si>
    <t>3650m中段</t>
  </si>
  <si>
    <t>工作制度</t>
  </si>
  <si>
    <t>连续工作制，年工作 270d，每天 3 班，每班 8h</t>
  </si>
  <si>
    <t>采矿方法一（简称"方法一"）</t>
  </si>
  <si>
    <t>浅孔留矿嗣后充填法</t>
  </si>
  <si>
    <t>采矿方法二（简称"方法二"）</t>
  </si>
  <si>
    <t>上向分层充填法</t>
  </si>
  <si>
    <t>所有矿块生产能力</t>
  </si>
  <si>
    <t>80～120t/d、100～200t/d</t>
  </si>
  <si>
    <t>所有矿块利用系数</t>
  </si>
  <si>
    <t>0.25～0.5、0.3～0.5</t>
  </si>
  <si>
    <t>矿体属性</t>
  </si>
  <si>
    <t>倾斜薄</t>
  </si>
  <si>
    <t>开采条件</t>
  </si>
  <si>
    <t>中等</t>
  </si>
  <si>
    <t>生产规模t/a</t>
  </si>
  <si>
    <t>54万</t>
  </si>
  <si>
    <t>服务年限（不含基建期）a</t>
  </si>
  <si>
    <t>基建期a</t>
  </si>
  <si>
    <t>2</t>
  </si>
  <si>
    <t>投产年a</t>
  </si>
  <si>
    <t>1、2</t>
  </si>
  <si>
    <t>稳产年a</t>
  </si>
  <si>
    <t>3～11</t>
  </si>
  <si>
    <t>减产年a</t>
  </si>
  <si>
    <t>12～14</t>
  </si>
  <si>
    <t>顶底板工程地质</t>
  </si>
  <si>
    <t>花岗岩类较硬工程地质岩组和石英角岩类较坚硬～坚硬工程地质岩组构成。岩体较完整，稳固性较好，但在顶底板与矿体接触带附近及遇层间裂隙错动带，岩体则较破碎，稳固性差，需进行支护</t>
  </si>
  <si>
    <t>矿体赋存于</t>
  </si>
  <si>
    <t>花岗伟晶岩脉中，岩脉系较坚硬工程地质岩组，属Ⅴ类中等坚固岩石。岩体呈整体结构，节理不甚发育。岩石质量为中等～良，岩体质量等级为一般～好，岩石中等完整</t>
  </si>
  <si>
    <t>本工程地质条件可选择的采矿方法</t>
  </si>
  <si>
    <t>崩落法、充填类、小结构参数空场采矿方法</t>
  </si>
  <si>
    <t>共圈定几条矿体</t>
  </si>
  <si>
    <t>矿体主要以……为主</t>
  </si>
  <si>
    <t>锂辉石矿化</t>
  </si>
  <si>
    <t>主矿体名称</t>
  </si>
  <si>
    <t>Ⅰ-3、Ⅱ及Ⅲ号</t>
  </si>
  <si>
    <t>主矿体占总资源量%</t>
  </si>
  <si>
    <t>矿体产状</t>
  </si>
  <si>
    <t>本矿体产状可选择的采矿方法</t>
  </si>
  <si>
    <t>地表形态</t>
  </si>
  <si>
    <t>山坡</t>
  </si>
  <si>
    <t>地表是否允许崩落</t>
  </si>
  <si>
    <t>不允许</t>
  </si>
  <si>
    <t>较大</t>
  </si>
  <si>
    <t>地表条件可选采矿方法</t>
  </si>
  <si>
    <t>充填法</t>
  </si>
  <si>
    <t>采矿贫化率%</t>
  </si>
  <si>
    <t>方法一适用矿岩性质</t>
  </si>
  <si>
    <t>中等以上稳固的急倾斜薄</t>
  </si>
  <si>
    <t>方法一矿块延矿体……布置</t>
  </si>
  <si>
    <t>走向</t>
  </si>
  <si>
    <t>方法一矿块长</t>
  </si>
  <si>
    <t>50m</t>
  </si>
  <si>
    <t>方法一矿块宽</t>
  </si>
  <si>
    <t>为矿体水平厚度</t>
  </si>
  <si>
    <t>方法一间柱</t>
  </si>
  <si>
    <t>5m</t>
  </si>
  <si>
    <t>方法一顶柱</t>
  </si>
  <si>
    <t>方法一底柱</t>
  </si>
  <si>
    <t>无</t>
  </si>
  <si>
    <t>方法一出矿方式</t>
  </si>
  <si>
    <t>铲运机</t>
  </si>
  <si>
    <t>方法一采准工程</t>
  </si>
  <si>
    <t>人行通风井、出矿进路、中段沿脉巷道、分层联络道、穿脉</t>
  </si>
  <si>
    <t>方法一主要采准工程描述</t>
  </si>
  <si>
    <t>人行通风井布置在间柱中。在间柱中开掘分层联络道连接回采分层和人行通风井，以确保采场内有2个以上的安全出口</t>
  </si>
  <si>
    <t>方法一中段运输巷布置</t>
  </si>
  <si>
    <t>脉外矿体下盘，距矿体50～60m，在中段运输巷道每隔10m掘进与中段运输巷道成60°～90°交角的出矿进路</t>
  </si>
  <si>
    <t>方法一采准工程完成后进行</t>
  </si>
  <si>
    <t>拉底工作，以拉底平巷为自由面向两端扩帮，直到矿体边界为止，扩帮矿石出净后形成拉底空间，以后以拉底空间为自由面往上回采，水平落矿</t>
  </si>
  <si>
    <t>方法一回采凿岩机型号</t>
  </si>
  <si>
    <t>YT-28 浅孔钻机</t>
  </si>
  <si>
    <t>方法一炮孔角度</t>
  </si>
  <si>
    <t>水平</t>
  </si>
  <si>
    <t>方法一炮孔深度m</t>
  </si>
  <si>
    <t>方法一炮孔直径mm</t>
  </si>
  <si>
    <t>38～40</t>
  </si>
  <si>
    <t>方法一进尺描述</t>
  </si>
  <si>
    <t>梯段长度一般为2～4m，梯段高度1.2～2m，每分层落矿高度控制在2m以内</t>
  </si>
  <si>
    <t>方法一出矿步骤或方法</t>
  </si>
  <si>
    <t>分局部放矿和大量放矿两个阶段</t>
  </si>
  <si>
    <t>方法一出矿爆破后</t>
  </si>
  <si>
    <t>从采场下部漏斗放出崩落矿量的 30%左右，使回采工作面保持 1.8～2m 高的作业空间</t>
  </si>
  <si>
    <t>方法一矿块或分层</t>
  </si>
  <si>
    <t>矿块</t>
  </si>
  <si>
    <t>方法一矿块或分层采完后处理方法</t>
  </si>
  <si>
    <t>进行最终大量放矿，集中放出所有存留矿石</t>
  </si>
  <si>
    <t>方法一通风入口</t>
  </si>
  <si>
    <t>采场一侧的天井</t>
  </si>
  <si>
    <t>方法一通风出口</t>
  </si>
  <si>
    <t>另一侧的天井</t>
  </si>
  <si>
    <t>方法一用什么方法防止污风串连</t>
  </si>
  <si>
    <t>入风侧采场天井上端用钢板盖住</t>
  </si>
  <si>
    <t>方法一处理采空区方式</t>
  </si>
  <si>
    <t>嗣后充填方式</t>
  </si>
  <si>
    <t>方法二适用矿岩性质</t>
  </si>
  <si>
    <t>稳固性较差的中厚、厚、极厚，倾斜、急倾斜</t>
  </si>
  <si>
    <t>方法二矿块延矿体走向或倾向布置</t>
  </si>
  <si>
    <t>方法二矿块长</t>
  </si>
  <si>
    <t>方法二矿块宽</t>
  </si>
  <si>
    <t>方法二间柱</t>
  </si>
  <si>
    <t>3m</t>
  </si>
  <si>
    <t>方法二顶柱</t>
  </si>
  <si>
    <t>方法二底柱</t>
  </si>
  <si>
    <t>充填时铺设人工假底</t>
  </si>
  <si>
    <t>方法二出矿方式</t>
  </si>
  <si>
    <t>方法二采准工程</t>
  </si>
  <si>
    <t>中段运输巷道、穿脉巷道、分段巷道、分段巷道联络道、出矿进路、分段凿岩巷道、矿石溜井、废石溜井、采准斜坡道、泄水井等</t>
  </si>
  <si>
    <t>方法二主要采准工程描述</t>
  </si>
  <si>
    <t>泄水井布置矿房中央。在矿体下盘脉外开掘矿石溜井</t>
  </si>
  <si>
    <t>方法二中段运输巷布置</t>
  </si>
  <si>
    <t>脉外矿体下盘，距矿体50～60m，在矿体下盘每隔15m掘进分段巷道和分层联络道</t>
  </si>
  <si>
    <t>方法二采准工程完成后进行</t>
  </si>
  <si>
    <t>分层开采工作，从穿脉向两端分层开采，直到矿体边界为止，分层开采结束后进行充填</t>
  </si>
  <si>
    <t>方法二回采凿岩机型号</t>
  </si>
  <si>
    <t>方法二炮孔角度</t>
  </si>
  <si>
    <t>方法二炮孔深度m</t>
  </si>
  <si>
    <t>方法二炮孔直径mm</t>
  </si>
  <si>
    <t>方法二进尺描述</t>
  </si>
  <si>
    <t>分层高度一般为2～3m</t>
  </si>
  <si>
    <t>方法二出矿步骤或方法</t>
  </si>
  <si>
    <t>采用铲运机出矿</t>
  </si>
  <si>
    <t>方法二出矿爆破后</t>
  </si>
  <si>
    <t>铲运机进入采场，并将矿石运出至矿石溜井</t>
  </si>
  <si>
    <t>方法二矿块或分层</t>
  </si>
  <si>
    <t>分层</t>
  </si>
  <si>
    <t>方法二矿块或分层采完后处理方法</t>
  </si>
  <si>
    <t>进行充填</t>
  </si>
  <si>
    <t>方法二通风入口</t>
  </si>
  <si>
    <t>分层联络道</t>
  </si>
  <si>
    <t>方法二通风出口</t>
  </si>
  <si>
    <t>人行通风充填井</t>
  </si>
  <si>
    <t>方法二用什么方法防止污风串连</t>
  </si>
  <si>
    <t>回风侧建风门</t>
  </si>
  <si>
    <t>方法二处理采空区方式</t>
  </si>
  <si>
    <t>充填</t>
  </si>
  <si>
    <t>开拓方式</t>
  </si>
  <si>
    <t>主平硐+溜井+辅助斜坡道</t>
  </si>
  <si>
    <t>主运输巷名称</t>
  </si>
  <si>
    <t>主平硐</t>
  </si>
  <si>
    <t>主运输巷标高</t>
  </si>
  <si>
    <t>3350m</t>
  </si>
  <si>
    <t>运输路径描述</t>
  </si>
  <si>
    <t>集中溜井溜放至3650m平硐，再使用坑内卡车经3650m平硐运输至下部集中溜井至3350m主平硐，通过3350m主平硐运出地表，直接卸入主平硐口附近的选矿厂原矿堆场</t>
  </si>
  <si>
    <t>中段高度m</t>
  </si>
  <si>
    <t>中段名称和数量</t>
  </si>
  <si>
    <t>3350m、3400m、3450m、3500m、3550m、3600m、3650m、3700m、3750m、3800m、3850m、3900m、3950m共13个生产中段</t>
  </si>
  <si>
    <t>中段怎么连通</t>
  </si>
  <si>
    <t>均与地表相通，各平硐口均通过道路</t>
  </si>
  <si>
    <t>基建中段</t>
  </si>
  <si>
    <t>3350m、3650m和3700m</t>
  </si>
  <si>
    <t>集中运输中段及运输形式</t>
  </si>
  <si>
    <t>首采回风中段</t>
  </si>
  <si>
    <t>3700m中段</t>
  </si>
  <si>
    <t>开拓工程1名称</t>
  </si>
  <si>
    <t>3350m主平硐</t>
  </si>
  <si>
    <t>开拓工程1位置</t>
  </si>
  <si>
    <t>31线附近</t>
  </si>
  <si>
    <t>开拓工程1规格</t>
  </si>
  <si>
    <t>4.3m×3.5m</t>
  </si>
  <si>
    <t>开拓工程1标高</t>
  </si>
  <si>
    <t>硐口3350m</t>
  </si>
  <si>
    <t>开拓工程1承担</t>
  </si>
  <si>
    <t>矿、废石运输和部分进风任务，兼作安全出口，硐内每隔300m设置错车道，错车道长度为15m，宽度为7.4m</t>
  </si>
  <si>
    <t>开拓工程2名称</t>
  </si>
  <si>
    <t>3650m平硐</t>
  </si>
  <si>
    <t>开拓工程2位置</t>
  </si>
  <si>
    <t>0线附近</t>
  </si>
  <si>
    <t>开拓工程2规格</t>
  </si>
  <si>
    <t>开拓工程2标高</t>
  </si>
  <si>
    <t>硐口3650m。平硐内每隔300m设置错车道，错车道长度为15m，宽度为7.4m</t>
  </si>
  <si>
    <t>开拓工程2承担</t>
  </si>
  <si>
    <t>人员、材料运输和部分进风任务，兼作安全出口</t>
  </si>
  <si>
    <t>开拓工程3名称</t>
  </si>
  <si>
    <t>3700m平硐</t>
  </si>
  <si>
    <t>开拓工程3位置</t>
  </si>
  <si>
    <t>16线附近</t>
  </si>
  <si>
    <t>开拓工程3规格</t>
  </si>
  <si>
    <t>3.8m×2.9m</t>
  </si>
  <si>
    <t>开拓工程3标高</t>
  </si>
  <si>
    <t>硐口3700m</t>
  </si>
  <si>
    <t>开拓工程3承担</t>
  </si>
  <si>
    <t>回风任务，兼作安全出口</t>
  </si>
  <si>
    <t>开拓工程4名称</t>
  </si>
  <si>
    <t>回风井</t>
  </si>
  <si>
    <t>开拓工程4位置</t>
  </si>
  <si>
    <t>72线附近</t>
  </si>
  <si>
    <t>开拓工程4规格</t>
  </si>
  <si>
    <t>Φ3.5m</t>
  </si>
  <si>
    <t>开拓工程4标高</t>
  </si>
  <si>
    <t>井口4000m，井底3650m，井深350m</t>
  </si>
  <si>
    <t>开拓工程4承担</t>
  </si>
  <si>
    <t>回风任务，井筒内配置梯子间，兼作安全出口</t>
  </si>
  <si>
    <t>坑内运输方式</t>
  </si>
  <si>
    <t>无轨</t>
  </si>
  <si>
    <t>坑内运输描述</t>
  </si>
  <si>
    <t>回采中段的矿石通过铲运机、地下卡车运输至上部集中溜井，由上部集中溜井下放至3650m无轨集中运输中段，通过汽车运输至下部集中溜井至3350m集中运输中段，再通过汽车运输至选矿厂</t>
  </si>
  <si>
    <t>稳产年矿废石总量t</t>
  </si>
  <si>
    <t>72万</t>
  </si>
  <si>
    <t>坑内平均运距</t>
  </si>
  <si>
    <t>1.5km</t>
  </si>
  <si>
    <t>集中运输设备名称</t>
  </si>
  <si>
    <t>20t地下卡车</t>
  </si>
  <si>
    <t>中段运输设备名称</t>
  </si>
  <si>
    <t>通风方式</t>
  </si>
  <si>
    <t>两翼对角</t>
  </si>
  <si>
    <t>通风选机械、自然、压入、抽出</t>
  </si>
  <si>
    <t>机械抽出</t>
  </si>
  <si>
    <t>通风进风口</t>
  </si>
  <si>
    <t>生产平硐</t>
  </si>
  <si>
    <t>通风回风口</t>
  </si>
  <si>
    <t>通风进风要素</t>
  </si>
  <si>
    <t>平硐、运输中段</t>
  </si>
  <si>
    <t>通风回风要素</t>
  </si>
  <si>
    <t>回风巷道、回风井</t>
  </si>
  <si>
    <t>通风线路</t>
  </si>
  <si>
    <t>新鲜风流→平硐→运输中段→作业面→回风巷道→回风井→地表</t>
  </si>
  <si>
    <t>新鲜风流自中段运输巷沿哪进入采场</t>
  </si>
  <si>
    <t>通风行人天井</t>
  </si>
  <si>
    <t>污风经哪进入上一中段回风巷道</t>
  </si>
  <si>
    <t>采场另一侧通风天井</t>
  </si>
  <si>
    <t>主风机位置</t>
  </si>
  <si>
    <t>回风井井口</t>
  </si>
  <si>
    <t>矿体位于当地侵蚀基准面位置</t>
  </si>
  <si>
    <t>之上</t>
  </si>
  <si>
    <t>充填站位置</t>
  </si>
  <si>
    <t>3650m平硐口附近的采矿工业场地内</t>
  </si>
  <si>
    <t>充填站设施</t>
  </si>
  <si>
    <t>砂仓、水泥仓、搅拌桶等</t>
  </si>
  <si>
    <t>充填原料</t>
  </si>
  <si>
    <t>来至选矿厂的尾砂</t>
  </si>
  <si>
    <t>充填砂仓，水泥仓描述</t>
  </si>
  <si>
    <t>充填料浆制备能力m³/h</t>
  </si>
  <si>
    <t>水文条件（顶底板）</t>
  </si>
  <si>
    <t>裂隙含水层顶板、底板直接充水</t>
  </si>
  <si>
    <t>水层富水性</t>
  </si>
  <si>
    <t>弱～中等</t>
  </si>
  <si>
    <t>水文地质勘探类型</t>
  </si>
  <si>
    <t>简单</t>
  </si>
  <si>
    <t>水文地质对采矿方法的影响</t>
  </si>
  <si>
    <t>不大</t>
  </si>
  <si>
    <t>基建主要工程</t>
  </si>
  <si>
    <t>3350m主平硐、3650m平硐、3700m平硐、采区变电所、采切工程</t>
  </si>
  <si>
    <t>基建总工程量</t>
  </si>
  <si>
    <t>159503</t>
  </si>
  <si>
    <t>开采方式</t>
    <phoneticPr fontId="3" type="noConversion"/>
  </si>
  <si>
    <t>矿山为绿地矿山，未进行开发活动。</t>
    <phoneticPr fontId="3" type="noConversion"/>
  </si>
  <si>
    <t>报告主要参数1</t>
    <phoneticPr fontId="3" type="noConversion"/>
  </si>
  <si>
    <t>参数2</t>
    <phoneticPr fontId="3" type="noConversion"/>
  </si>
  <si>
    <t>矿山目前采用的开采方式为地下开采。</t>
    <phoneticPr fontId="3" type="noConversion"/>
  </si>
  <si>
    <t>参数复制到此列编辑（中间可加标点，末尾标点参考参数）</t>
    <phoneticPr fontId="3" type="noConversion"/>
  </si>
  <si>
    <t>似层状、脉状为主，走向长74～1270m，倾向延深40～565m，平均厚度2.02～5.35m，倾角一般在50°～80°之间。</t>
    <phoneticPr fontId="3" type="noConversion"/>
  </si>
  <si>
    <t>浅孔开采，部分矿体也适合采用中深孔。</t>
    <phoneticPr fontId="3" type="noConversion"/>
  </si>
  <si>
    <t>资源量估算</t>
    <phoneticPr fontId="3" type="noConversion"/>
  </si>
  <si>
    <t>资源量误差</t>
    <phoneticPr fontId="3" type="noConversion"/>
  </si>
  <si>
    <t>不利用资源量（没有的填：无）</t>
  </si>
  <si>
    <t>不采区域和保护矿柱的资源量为</t>
  </si>
  <si>
    <t>不利用资源量说明</t>
  </si>
  <si>
    <t>矿区部分矿体出露地表，为防止地表塌陷对地表设施造成伤害，设计沿矿体露头线倾向方向留设20m露头保安矿柱，地表保安矿柱作为永久损失不再回采。</t>
  </si>
  <si>
    <t>不利用资源量合计（无填：0）</t>
  </si>
  <si>
    <t>25.00万t，其中：锂矿10.07万t，铍矿石14.93万t</t>
  </si>
  <si>
    <t>设计利用资源量</t>
  </si>
  <si>
    <t>锂矿石资源量为239.04万t，铍矿石资源量为477.73万t，合计设计利用资源量为716.77万t</t>
  </si>
  <si>
    <t>采出矿石量</t>
  </si>
  <si>
    <t>采出矿石量757.04万t，其中采出锂矿石量247.12万t，矿石品位：Li2O 1.10%，BeO 0.041%，Nb2O5 0.009%，Ta2O5 0.005%</t>
  </si>
  <si>
    <t>三率指标要求</t>
    <phoneticPr fontId="3" type="noConversion"/>
  </si>
  <si>
    <t>符合三率指标描述</t>
    <phoneticPr fontId="3" type="noConversion"/>
  </si>
  <si>
    <t>总体开采顺序</t>
  </si>
  <si>
    <t>采矿方法比较</t>
    <phoneticPr fontId="3" type="noConversion"/>
  </si>
  <si>
    <t>留矿法回采机械化程度低，工人劳动强度大，大量使用人工会严重影响开采效率，且急倾斜薄矿体崩落法不适宜大型机械化开采，崩落法和留矿法均不予考虑。全面法和房柱法虽适合大型机械化开采，但大型机械化一般工作坡度不大于30°，不予考虑。</t>
  </si>
  <si>
    <t>可研推荐采矿方法简单描述</t>
  </si>
  <si>
    <t>矿体倾角大于50°采用浅孔留矿嗣后充填法，占比40%，矿体倾角小于50°采用上向水平分层充填法开采，占比59%，少量薄矿体采用房柱嗣后充填法开采，占比1%</t>
  </si>
  <si>
    <t>参数3</t>
  </si>
  <si>
    <t>或按矿段、矿体、中段间、中段内分别进行描述</t>
    <phoneticPr fontId="3" type="noConversion"/>
  </si>
  <si>
    <t>从下至上开采，即先采下水平的矿体，再采上水平矿体；同一水平矿体开采顺序为先采下盘矿体，再采上盘矿体；矿块内自下往上后退式开采。</t>
    <phoneticPr fontId="3" type="noConversion"/>
  </si>
  <si>
    <t>从上至下开采，即先采上水平的矿体，再采下水平矿体；同一水平矿体开采顺序为先采上盘矿体，再采下盘矿体；矿块内自下往上后退式开采。</t>
    <phoneticPr fontId="3" type="noConversion"/>
  </si>
  <si>
    <t>根据矿区地形特征以及矿体赋存特征，设计采用</t>
    <phoneticPr fontId="3" type="noConversion"/>
  </si>
  <si>
    <t>开拓方式。</t>
    <phoneticPr fontId="3" type="noConversion"/>
  </si>
  <si>
    <t>布置在</t>
  </si>
  <si>
    <t>标高，矿石通过</t>
  </si>
  <si>
    <t>。</t>
    <phoneticPr fontId="3" type="noConversion"/>
  </si>
  <si>
    <t>条件列</t>
    <phoneticPr fontId="3" type="noConversion"/>
  </si>
  <si>
    <t>位置</t>
    <phoneticPr fontId="3" type="noConversion"/>
  </si>
  <si>
    <t>是否显示</t>
    <phoneticPr fontId="3" type="noConversion"/>
  </si>
  <si>
    <t>合成内容</t>
    <phoneticPr fontId="3" type="noConversion"/>
  </si>
  <si>
    <t>中段高度为</t>
  </si>
  <si>
    <t>后面为参数</t>
    <phoneticPr fontId="3" type="noConversion"/>
  </si>
  <si>
    <t>m，划分</t>
  </si>
  <si>
    <t>，各中段</t>
  </si>
  <si>
    <t>相连通。</t>
  </si>
  <si>
    <t>3-3-2-2</t>
    <phoneticPr fontId="3" type="noConversion"/>
  </si>
  <si>
    <t>矿山首采地段为</t>
  </si>
  <si>
    <t>，基建</t>
  </si>
  <si>
    <t>中段，其中</t>
  </si>
  <si>
    <t>3650m中段与3350m中段为无轨集中</t>
    <phoneticPr fontId="3" type="noConversion"/>
  </si>
  <si>
    <t>运输中段，</t>
  </si>
  <si>
    <t>为生产中段，</t>
  </si>
  <si>
    <t>为回风中段。各开拓工程参数如下：</t>
  </si>
  <si>
    <t>1）</t>
    <phoneticPr fontId="3" type="noConversion"/>
  </si>
  <si>
    <t>位于</t>
  </si>
  <si>
    <t>，规格</t>
    <phoneticPr fontId="3" type="noConversion"/>
  </si>
  <si>
    <t>，标高</t>
  </si>
  <si>
    <t>。主要承担</t>
  </si>
  <si>
    <t>2）</t>
    <phoneticPr fontId="3" type="noConversion"/>
  </si>
  <si>
    <t>3）</t>
    <phoneticPr fontId="3" type="noConversion"/>
  </si>
  <si>
    <t>4）</t>
    <phoneticPr fontId="3" type="noConversion"/>
  </si>
  <si>
    <t>3-3-2-3</t>
    <phoneticPr fontId="3" type="noConversion"/>
  </si>
  <si>
    <t>坑内采用</t>
  </si>
  <si>
    <t>运输方式，</t>
  </si>
  <si>
    <t>矿山稳产年矿石、废石总量为</t>
  </si>
  <si>
    <t>t，平均运距为</t>
  </si>
  <si>
    <t>。集中运输选用</t>
  </si>
  <si>
    <t>承担运输任务。</t>
  </si>
  <si>
    <t>3-3-2-4</t>
    <phoneticPr fontId="3" type="noConversion"/>
  </si>
  <si>
    <t>中段矿石、废石运输，采用</t>
    <phoneticPr fontId="3" type="noConversion"/>
  </si>
  <si>
    <t>12t坑内卡车运至</t>
    <phoneticPr fontId="3" type="noConversion"/>
  </si>
  <si>
    <t>1）矿山采用</t>
  </si>
  <si>
    <t>式通风方式，</t>
  </si>
  <si>
    <t>式通风，</t>
    <phoneticPr fontId="3" type="noConversion"/>
  </si>
  <si>
    <t>进风，</t>
  </si>
  <si>
    <t>2）通风系统构成要素：</t>
  </si>
  <si>
    <t>；回风—</t>
  </si>
  <si>
    <t>3）风流路线：</t>
  </si>
  <si>
    <t>井下采场：新鲜风流自中段运输巷沿</t>
  </si>
  <si>
    <t>进入采场工作面，冲洗工作面后，污风经</t>
  </si>
  <si>
    <t>进入上一中段回风巷道，经由设在各矿体端部的回风井排至地表。</t>
  </si>
  <si>
    <t>4-2-1</t>
    <phoneticPr fontId="3" type="noConversion"/>
  </si>
  <si>
    <t>矿区共圈定</t>
  </si>
  <si>
    <t>条矿体，主要以</t>
  </si>
  <si>
    <t>为主，其中</t>
  </si>
  <si>
    <t>矿体资源量占矿区总资源量的</t>
  </si>
  <si>
    <t>%，是矿区的主矿体。矿体以</t>
  </si>
  <si>
    <t>对此类矿体，可以选择</t>
  </si>
  <si>
    <t>等方法开采。</t>
  </si>
  <si>
    <t>4-2-1-1</t>
    <phoneticPr fontId="3" type="noConversion"/>
  </si>
  <si>
    <t>4-2-1-2</t>
  </si>
  <si>
    <t>4-2-1-3</t>
  </si>
  <si>
    <t>地表条件对采矿方法选择影响</t>
    <phoneticPr fontId="3" type="noConversion"/>
  </si>
  <si>
    <t>设计可采资源量</t>
    <phoneticPr fontId="3" type="noConversion"/>
  </si>
  <si>
    <t>《矿产资源“三率”指标要求 第4部分：铜等12种有色金属矿产》（DZ/T 0462.4-2023）</t>
  </si>
  <si>
    <t>《矿产资源“三率”指标要求 第3部分：铁、锰、铬、钒、钛》（DZ/T 0462.3-2023）</t>
    <phoneticPr fontId="3" type="noConversion"/>
  </si>
  <si>
    <t>《矿产资源“三率”指标要求 第5部分：金、银、铌、钽、锂、锆、锶、稀土、锗》（DZ/T 0462.5-2023）</t>
    <phoneticPr fontId="3" type="noConversion"/>
  </si>
  <si>
    <t>参数4</t>
  </si>
  <si>
    <t>参数5</t>
  </si>
  <si>
    <t>参数6</t>
  </si>
  <si>
    <t>参数7</t>
  </si>
  <si>
    <t>参数8</t>
  </si>
  <si>
    <t>《矿产资源“三率”指标要求 第6部分：石墨等26种非金属矿产》（DZ/T 0462.6-2023）</t>
    <phoneticPr fontId="3" type="noConversion"/>
  </si>
  <si>
    <t>《矿产资源“三率”指标要求 第7部分：石英岩、石英砂岩、脉石英、天然石英砂、粉石英》（DZ/T 0462.7-2023）</t>
    <phoneticPr fontId="3" type="noConversion"/>
  </si>
  <si>
    <t>《矿产资源“三率”指标要求 第8部分：硫铁矿、磷、硼、天然碱、钠硝石》（DZ/T 0462.8-2023）</t>
    <phoneticPr fontId="3" type="noConversion"/>
  </si>
  <si>
    <t>《矿产资源“三率”指标要求 第9部分：盐湖和盐类矿产》（DZ/T 0462.9-2023）</t>
    <phoneticPr fontId="3" type="noConversion"/>
  </si>
  <si>
    <t>本矿采用地下开采，批准的生产能力为500万t/a。由于资源储量核实报告的开采范围变化和资源储量有所增加，考虑市场需求及公司整体扩大产能的要求，且选厂生产能力也有扩大的潜力，方案拟将生产规模扩大到800万t/a。</t>
    <phoneticPr fontId="3" type="noConversion"/>
  </si>
  <si>
    <t>依据《**矿资源储量核实报告》的相关资料，地质专业建立了资源储量三维地质模型，并对开采范围内保有的资源储量进行了估算：矿石量**万t，**金属量**t，平均品位**%。其中探明资源量**t，**金属量**t，平均品位**%；控制资源量**万t，**金属量**t，平均品位**%；推断资源量**t，**金属量**t，平均品位**%。</t>
    <phoneticPr fontId="3" type="noConversion"/>
  </si>
  <si>
    <t>模型估算的保有资源量与经过评审备案的保有资源量相比，矿石量误差为**%，金属量误差为**%，在规范允许的范围内。</t>
  </si>
  <si>
    <t>推断资源量可信度系数（0.5~0.8）</t>
  </si>
  <si>
    <r>
      <t>根据所采用的采矿方法和矿块的结构参数，计算综合开采回采率约为</t>
    </r>
    <r>
      <rPr>
        <sz val="11"/>
        <color theme="0" tint="-0.499984740745262"/>
        <rFont val="宋体"/>
        <family val="3"/>
        <charset val="134"/>
      </rPr>
      <t>**32%，采矿贫化率约为**33%。按此回采率计算得出设计可采储量为：硫铁矿**万t，品位**%；铁矿**万t，品位**%；硬石膏矿**万t，品位**%。设计利用资源量见表1-1。</t>
    </r>
  </si>
  <si>
    <t>本矿矿体平均厚度**，属**矿体，围岩属**，开采回采率要求达到**%，本矿综合开采回采率可达到**%左右，符合规定对回采率最低指标要求。</t>
    <phoneticPr fontId="3" type="noConversion"/>
  </si>
  <si>
    <r>
      <t>矿山拟建生产规模为**</t>
    </r>
    <r>
      <rPr>
        <sz val="11"/>
        <color theme="0" tint="-0.499984740745262"/>
        <rFont val="宋体"/>
        <family val="3"/>
        <charset val="134"/>
      </rPr>
      <t>t/a。</t>
    </r>
    <phoneticPr fontId="3" type="noConversion"/>
  </si>
  <si>
    <r>
      <t>**</t>
    </r>
    <r>
      <rPr>
        <sz val="11"/>
        <color theme="0" tint="-0.499984740745262"/>
        <rFont val="等线"/>
        <family val="3"/>
        <charset val="134"/>
        <scheme val="minor"/>
      </rPr>
      <t>的**矿资源量较为分散，暂不开采，下部采用充填法回采，对其影响较小，根据情况适时开发；**矿资源量，作为开采期间开拓系统的保安矿柱，暂不开采，留待深部资源利用时一并开采。</t>
    </r>
    <phoneticPr fontId="3" type="noConversion"/>
  </si>
  <si>
    <t>本矿区矿床大部分位于当地最低侵蚀基准面</t>
  </si>
  <si>
    <t>，为</t>
  </si>
  <si>
    <t>为主的矿床，各主要充水含水层富水性</t>
  </si>
  <si>
    <t>，矿区水文地质勘探类型为</t>
  </si>
  <si>
    <t>型。</t>
  </si>
  <si>
    <t>该区水文地质条件对采矿方法的选择影响</t>
  </si>
  <si>
    <t>。</t>
  </si>
  <si>
    <t>。</t>
    <phoneticPr fontId="3" type="noConversion"/>
  </si>
  <si>
    <t>矿体顶底板主要由</t>
  </si>
  <si>
    <t>4-2-1-4</t>
    <phoneticPr fontId="3" type="noConversion"/>
  </si>
  <si>
    <t>矿区地表一般为</t>
  </si>
  <si>
    <t>，地表</t>
  </si>
  <si>
    <t>崩落，地表地形条件对采矿方法的选择影响</t>
  </si>
  <si>
    <t>，可以选择</t>
  </si>
  <si>
    <t>4-2-2</t>
    <phoneticPr fontId="3" type="noConversion"/>
  </si>
  <si>
    <t>总体原则为</t>
  </si>
  <si>
    <t>。根据划定的矿区范围、矿体赋存条件、空间分布情况，依据“减少基建工程量、选择品位高、埋藏浅、高级储量地段，提高投产初期经济效益、缩短投资回收期，保证矿山基建合理可靠”的原则，矿区选择了</t>
  </si>
  <si>
    <t>作为首采地段。该地段矿体控制较好，储量比较可靠，形态比较完整，利于采矿工程的实施。</t>
  </si>
  <si>
    <t>4-2-3-2</t>
    <phoneticPr fontId="3" type="noConversion"/>
  </si>
  <si>
    <t>根据矿体赋存条件，考虑经济和充分利用资源的原则，通过类比国内外同类矿山，并参考《现代采矿手册-中册》和《采矿设计手册-矿床开采卷》，针对该矿矿体、矿岩稳定性等具体条件，为控制地压和提高回采率，通过技术经济对比，推荐</t>
  </si>
  <si>
    <t>1）</t>
  </si>
  <si>
    <t>适用于矿岩</t>
  </si>
  <si>
    <t>矿体开采。</t>
  </si>
  <si>
    <t>采场沿矿体</t>
  </si>
  <si>
    <t>布置，矿块长</t>
  </si>
  <si>
    <t>，宽</t>
  </si>
  <si>
    <t>，间柱</t>
  </si>
  <si>
    <t>，顶柱</t>
  </si>
  <si>
    <t>，底柱</t>
  </si>
  <si>
    <t>，出矿方式</t>
  </si>
  <si>
    <t>出矿。本次设计矿块构成参数按一般矿岩条件选取，为确保安全生产，建议在生产过程中加强对顶板的地压监测，积累经验后，对矿块参数进行进一步的优化，使之更符合实际情况。</t>
  </si>
  <si>
    <t>采准工程主要包括</t>
  </si>
  <si>
    <t>等。</t>
  </si>
  <si>
    <t>。中段运输巷道沿矿体走向布置在</t>
  </si>
  <si>
    <t>，另在矿房内于上中段水平布置回风巷，与回风中段连通，形成通风回路。采准巷道喷浆支护，局部矿岩稳固性不好，可用喷锚或混凝土支护。</t>
  </si>
  <si>
    <t>采准工程完成后进行</t>
  </si>
  <si>
    <t>。采用</t>
  </si>
  <si>
    <t>钻凿</t>
  </si>
  <si>
    <t>炮孔，炮孔深度为</t>
    <phoneticPr fontId="3" type="noConversion"/>
  </si>
  <si>
    <t>m，炮孔直径</t>
    <phoneticPr fontId="3" type="noConversion"/>
  </si>
  <si>
    <t>方法一起爆方式</t>
    <phoneticPr fontId="3" type="noConversion"/>
  </si>
  <si>
    <t>乳化炸药非电雷管</t>
  </si>
  <si>
    <t>mm，采用</t>
    <phoneticPr fontId="3" type="noConversion"/>
  </si>
  <si>
    <t>起爆。</t>
    <phoneticPr fontId="3" type="noConversion"/>
  </si>
  <si>
    <t>。每次爆破后，经过 45min 后才能进入采场作业，作业前必需进行撬帮问顶和平场，即将顶板上的浮石撬掉和平整矿石底板。对于顶板不稳定的地方要采用锚网支护。</t>
  </si>
  <si>
    <t>采场出矿</t>
  </si>
  <si>
    <t>。每次爆破落矿以后，</t>
  </si>
  <si>
    <t>。出矿后要及时清理工作面松石，平整场地，为下一循环作业做好准备。当</t>
  </si>
  <si>
    <t>全部采完以后，</t>
  </si>
  <si>
    <t>新鲜风经</t>
  </si>
  <si>
    <t>进入，经过采场冲洗作业面后，污风通过采场</t>
  </si>
  <si>
    <t>排至回风平巷排出。</t>
  </si>
  <si>
    <t>，防止污风串连。</t>
  </si>
  <si>
    <t>矿块回采结束后，采用</t>
  </si>
  <si>
    <t>处理采空区，以上工作完成后，便可开始下一循环工作。</t>
  </si>
  <si>
    <t>4-2-3-3-1</t>
    <phoneticPr fontId="3" type="noConversion"/>
  </si>
  <si>
    <t>4-2-3-3-2</t>
    <phoneticPr fontId="3" type="noConversion"/>
  </si>
  <si>
    <t>2）</t>
    <phoneticPr fontId="3" type="noConversion"/>
  </si>
  <si>
    <t>本次设计推荐</t>
  </si>
  <si>
    <t>。从资源回采的角度分析，选择的采矿方法能从经济、安全的条件下可以最大限度地回采矿产资源，地下开采的资源利用情况总的情况是好的。</t>
  </si>
  <si>
    <t>4-2-4-1</t>
    <phoneticPr fontId="3" type="noConversion"/>
  </si>
  <si>
    <t>4-2-4-2</t>
    <phoneticPr fontId="3" type="noConversion"/>
  </si>
  <si>
    <t>不利用资源量，合计：</t>
  </si>
  <si>
    <t>，不利用资源量见【JSTY-03】。</t>
  </si>
  <si>
    <t>4-2-4-3</t>
    <phoneticPr fontId="3" type="noConversion"/>
  </si>
  <si>
    <t>结合矿床勘探程度等因素，设计利用资源量计算过程中，对于探明的经济基础量、控制的经济基础量全部利用；推断的内蕴经济资源量按</t>
  </si>
  <si>
    <t>可信度系数计入设计利用资源量。扣除上述设计损失量，设计利用</t>
  </si>
  <si>
    <t>4-2-4-4</t>
  </si>
  <si>
    <t>4-2-4-5</t>
  </si>
  <si>
    <t>按废石混入率</t>
  </si>
  <si>
    <t>%计算，采出矿石量为</t>
  </si>
  <si>
    <t>万t，详见表4-4。</t>
  </si>
  <si>
    <t>4-2-4-6</t>
  </si>
  <si>
    <t>根据自然资源部发布的</t>
  </si>
  <si>
    <t>，地下开采矿山依据地质品位的不同，回采率最低指标要求见该矿地下开采回采率最低指标要求表【JSDX-39】。</t>
  </si>
  <si>
    <t>4-3-1-1</t>
    <phoneticPr fontId="3" type="noConversion"/>
  </si>
  <si>
    <t>本次开发利用方案选用的采矿方法为：</t>
  </si>
  <si>
    <t>拟建生产规模描述</t>
    <phoneticPr fontId="3" type="noConversion"/>
  </si>
  <si>
    <t>所有选择的采矿方法</t>
    <phoneticPr fontId="3" type="noConversion"/>
  </si>
  <si>
    <t>浅孔留矿嗣后充填法、上向水平分层充填法</t>
    <phoneticPr fontId="3" type="noConversion"/>
  </si>
  <si>
    <t>。国内矿山上述采矿方法的矿块生产能力为</t>
  </si>
  <si>
    <t>；矿块利用系为</t>
  </si>
  <si>
    <t>。考虑到本矿属</t>
  </si>
  <si>
    <t>矿体为主，开采条件</t>
  </si>
  <si>
    <t>。根据《有色金属采矿设计规范》（GB50771-2012）9.1.2节，按中段可同时回采的矿块数和矿块生产能力进行计算矿山生产能力，如下式计算：</t>
  </si>
  <si>
    <t>4-3-1-2</t>
    <phoneticPr fontId="3" type="noConversion"/>
  </si>
  <si>
    <t>参考同类矿山的服务年限和《有色金属采矿设计规范》（GB50771-2012）3.0.15规定的新建地下矿山的设计合理服务年限，宜符合大型矿山&gt;25a，中型矿山&gt;15a，小型矿山&gt;8a，改扩建矿山不宜低于相同开采方式的新建矿山设计合理服务年限的50%之规定，此服务年限是较为合理的，生产规模为</t>
  </si>
  <si>
    <t>t/a是合适的。</t>
  </si>
  <si>
    <t>综上述三种方法的验算结果分析可知，矿山可完成</t>
  </si>
  <si>
    <t>t/a的生产任务，因此，设计拟建生产规模为</t>
  </si>
  <si>
    <t>t/a 较为合理。</t>
  </si>
  <si>
    <t>4-3-2-1</t>
    <phoneticPr fontId="3" type="noConversion"/>
  </si>
  <si>
    <t>矿山实行</t>
    <phoneticPr fontId="3" type="noConversion"/>
  </si>
  <si>
    <t>根据推荐的开拓方案和必须形成的生产系统和保有的三级矿量，基建工程主要包括：</t>
  </si>
  <si>
    <t>等，基建总工程量为</t>
  </si>
  <si>
    <t>m³。基建工程量见表【JSDX-35】。</t>
  </si>
  <si>
    <t>按上述掘进速度，各中段多个工作面同时工作，平行施工，全部井巷基建工程（包括安装、调试）可以在</t>
  </si>
  <si>
    <t>4-3-2-2-1</t>
    <phoneticPr fontId="3" type="noConversion"/>
  </si>
  <si>
    <t>4-3-2-2-2</t>
    <phoneticPr fontId="3" type="noConversion"/>
  </si>
  <si>
    <t>矿山的地下开采生产服务年限约为</t>
  </si>
  <si>
    <t>a（不含基建期）。矿山基建</t>
  </si>
  <si>
    <t>后，</t>
  </si>
  <si>
    <t>开始生产，第</t>
  </si>
  <si>
    <t>a为减产年。回采进度计划见表【JSDX-37】。</t>
  </si>
  <si>
    <t>a为投产年，第</t>
  </si>
  <si>
    <t>a为稳产年，第</t>
  </si>
  <si>
    <t>5-1-2</t>
    <phoneticPr fontId="3" type="noConversion"/>
  </si>
  <si>
    <t>5-4-2</t>
    <phoneticPr fontId="3" type="noConversion"/>
  </si>
  <si>
    <t>。首采地段为</t>
  </si>
  <si>
    <t>5-4-3</t>
  </si>
  <si>
    <t>根据矿体倾角及厚度、矿体形态、矿石的品位及矿岩稳固性，推荐</t>
  </si>
  <si>
    <t>5-5-1</t>
    <phoneticPr fontId="3" type="noConversion"/>
  </si>
  <si>
    <t>5-5-2</t>
  </si>
  <si>
    <t>矿山采用</t>
  </si>
  <si>
    <t>5-6-3</t>
    <phoneticPr fontId="3" type="noConversion"/>
  </si>
  <si>
    <t>资源保护描述</t>
    <phoneticPr fontId="3" type="noConversion"/>
  </si>
  <si>
    <t>a内完成。基建进度计划见表【JSDX-3**】。</t>
  </si>
  <si>
    <t>回风，风机放置在</t>
    <phoneticPr fontId="3" type="noConversion"/>
  </si>
  <si>
    <t>3-3-2-5</t>
    <phoneticPr fontId="3" type="noConversion"/>
  </si>
  <si>
    <t>充填制备站布置在</t>
  </si>
  <si>
    <t>，由</t>
  </si>
  <si>
    <t>设施组成。充填料采用</t>
  </si>
  <si>
    <t>。主要设备有</t>
  </si>
  <si>
    <t>，充填站料浆制备能力</t>
  </si>
  <si>
    <r>
      <t>，根据井下采场充填料浆用量，按照不少于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～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天平均用量或一次最大充填量的原则，站内</t>
    </r>
  </si>
  <si>
    <r>
      <t>m</t>
    </r>
    <r>
      <rPr>
        <sz val="11"/>
        <color theme="1"/>
        <rFont val="宋体"/>
        <family val="3"/>
        <charset val="134"/>
      </rPr>
      <t>³</t>
    </r>
    <r>
      <rPr>
        <sz val="11"/>
        <color theme="1"/>
        <rFont val="Times New Roman"/>
        <family val="1"/>
      </rPr>
      <t>/h</t>
    </r>
    <r>
      <rPr>
        <sz val="11"/>
        <color theme="1"/>
        <rFont val="宋体"/>
        <family val="3"/>
        <charset val="134"/>
      </rPr>
      <t>。</t>
    </r>
  </si>
  <si>
    <t>设1000m³砂仓二座，160t水泥仓一座</t>
  </si>
  <si>
    <t>数据来源 https://www.wangxuewang.com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</si>
</sst>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2" tint="-0.499984740745262"/>
      <name val="宋体"/>
      <family val="3"/>
      <charset val="134"/>
    </font>
    <font>
      <sz val="11"/>
      <color theme="2" tint="-0.499984740745262"/>
      <name val="宋体"/>
      <family val="3"/>
      <charset val="134"/>
    </font>
    <font>
      <sz val="11"/>
      <color theme="0" tint="-0.499984740745262"/>
      <name val="宋体"/>
      <family val="3"/>
      <charset val="134"/>
    </font>
    <font>
      <sz val="11"/>
      <color theme="6" tint="-0.249977111117893"/>
      <name val="宋体"/>
      <family val="3"/>
      <charset val="134"/>
    </font>
    <font>
      <b/>
      <sz val="11"/>
      <color rgb="FFFF0000"/>
      <name val="等线"/>
      <family val="3"/>
      <charset val="134"/>
    </font>
    <font>
      <b/>
      <sz val="11"/>
      <name val="等线"/>
      <family val="3"/>
      <charset val="134"/>
    </font>
    <font>
      <sz val="11"/>
      <name val="等线"/>
      <family val="3"/>
      <charset val="134"/>
    </font>
    <font>
      <sz val="11"/>
      <name val="等线"/>
      <family val="3"/>
      <charset val="134"/>
      <scheme val="minor"/>
    </font>
    <font>
      <sz val="11"/>
      <color theme="0" tint="-0.499984740745262"/>
      <name val="等线"/>
      <family val="3"/>
      <charset val="134"/>
      <scheme val="minor"/>
    </font>
    <font>
      <sz val="11"/>
      <color theme="5" tint="-0.249977111117893"/>
      <name val="宋体"/>
      <family val="3"/>
      <charset val="134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justify" vertical="center"/>
    </xf>
    <xf numFmtId="0" fontId="5" fillId="0" borderId="0" xfId="0" applyFont="1" applyProtection="1">
      <alignment vertical="center"/>
      <protection locked="0"/>
    </xf>
    <xf numFmtId="49" fontId="4" fillId="0" borderId="0" xfId="0" applyNumberFormat="1" applyFont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horizontal="left" vertical="center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0" applyNumberFormat="1" applyFont="1" applyAlignment="1" applyProtection="1">
      <alignment horizontal="justify" vertical="center" wrapText="1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  <protection locked="0"/>
    </xf>
    <xf numFmtId="49" fontId="6" fillId="0" borderId="0" xfId="0" applyNumberFormat="1" applyFont="1" applyAlignment="1" applyProtection="1">
      <alignment horizontal="justify" vertical="center" wrapText="1"/>
    </xf>
    <xf numFmtId="0" fontId="7" fillId="0" borderId="0" xfId="0" applyFont="1">
      <alignment vertical="center"/>
    </xf>
    <xf numFmtId="49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Protection="1">
      <alignment vertical="center"/>
      <protection locked="0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6" fillId="0" borderId="0" xfId="0" applyNumberFormat="1" applyFont="1" applyAlignment="1" applyProtection="1">
      <alignment horizontal="left" vertical="center" wrapText="1"/>
    </xf>
    <xf numFmtId="0" fontId="1" fillId="0" borderId="0" xfId="0" applyFont="1">
      <alignment vertical="center"/>
    </xf>
    <xf numFmtId="0" fontId="13" fillId="0" borderId="0" xfId="0" applyFont="1" applyAlignment="1" applyProtection="1">
      <alignment horizontal="justify" vertical="center"/>
    </xf>
    <xf numFmtId="0" fontId="13" fillId="0" borderId="0" xfId="0" applyFont="1" applyProtection="1">
      <alignment vertical="center"/>
    </xf>
    <xf numFmtId="0" fontId="13" fillId="0" borderId="0" xfId="0" applyFont="1" applyProtection="1">
      <alignment vertical="center"/>
      <protection locked="0"/>
    </xf>
    <xf numFmtId="0" fontId="10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quotePrefix="1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justify" vertical="center" wrapText="1"/>
      <protection locked="0"/>
    </xf>
    <xf numFmtId="49" fontId="7" fillId="0" borderId="0" xfId="0" applyNumberFormat="1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justify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6EE42-1792-4F11-AAEA-90B0D69CC513}">
  <dimension ref="A1:T72"/>
  <sheetViews>
    <sheetView workbookViewId="0">
      <pane ySplit="1" topLeftCell="A2" activePane="bottomLeft" state="frozen"/>
      <selection pane="bottomLeft" activeCell="C48" sqref="C48"/>
    </sheetView>
  </sheetViews>
  <sheetFormatPr defaultColWidth="9" defaultRowHeight="13.9" x14ac:dyDescent="0.4"/>
  <cols>
    <col min="1" max="1" width="11.1328125" style="32" bestFit="1" customWidth="1"/>
    <col min="2" max="2" width="7.53125" style="33" bestFit="1" customWidth="1"/>
    <col min="3" max="4" width="50.59765625" style="34" customWidth="1"/>
    <col min="5" max="5" width="4.33203125" style="29" customWidth="1"/>
    <col min="6" max="26" width="20.59765625" style="33" customWidth="1"/>
    <col min="27" max="16384" width="9" style="33"/>
  </cols>
  <sheetData>
    <row r="1" spans="1:16" s="31" customFormat="1" x14ac:dyDescent="0.4">
      <c r="A1" s="23" t="s">
        <v>285</v>
      </c>
      <c r="B1" s="20" t="s">
        <v>284</v>
      </c>
      <c r="C1" s="21" t="s">
        <v>286</v>
      </c>
      <c r="D1" s="21" t="s">
        <v>287</v>
      </c>
      <c r="E1" s="37"/>
      <c r="F1" s="22" t="s">
        <v>289</v>
      </c>
    </row>
    <row r="2" spans="1:16" ht="27.75" x14ac:dyDescent="0.4">
      <c r="A2" s="32" t="s">
        <v>293</v>
      </c>
      <c r="B2" s="33">
        <f>开发利用方案主要参数!$B$2</f>
        <v>0</v>
      </c>
      <c r="C2" s="34" t="str">
        <f>IF(B2=0,"",D2)</f>
        <v/>
      </c>
      <c r="D2" s="35" t="str">
        <f>CONCATENATE(E2&amp;F2&amp;G2&amp;H2&amp;I2&amp;J2&amp;K2&amp;L2&amp;M2&amp;N2&amp;O2&amp;P2&amp;Q2&amp;R2&amp;S2&amp;T2&amp;U2&amp;V2&amp;W2&amp;X2&amp;Y2&amp;Z2)</f>
        <v>根据矿区地形特征以及矿体赋存特征，设计采用主平硐+溜井+辅助斜坡道开拓方式。</v>
      </c>
      <c r="F2" s="33" t="s">
        <v>279</v>
      </c>
      <c r="G2" s="33" t="str">
        <f>开发利用方案主要参数!C2</f>
        <v>主平硐+溜井+辅助斜坡道</v>
      </c>
      <c r="H2" s="33" t="s">
        <v>280</v>
      </c>
    </row>
    <row r="3" spans="1:16" ht="55.5" x14ac:dyDescent="0.4">
      <c r="B3" s="33">
        <f>开发利用方案主要参数!$B$2</f>
        <v>0</v>
      </c>
      <c r="C3" s="34" t="str">
        <f>IF(B3=0,"",D3)</f>
        <v/>
      </c>
      <c r="D3" s="35" t="str">
        <f>CONCATENATE(E3&amp;F3&amp;G3&amp;H3&amp;I3&amp;J3&amp;K3&amp;L3&amp;M3&amp;N3&amp;O3&amp;P3&amp;Q3&amp;R3&amp;S3&amp;T3&amp;U3&amp;V3&amp;W3&amp;X3&amp;Y3&amp;Z3)</f>
        <v>主平硐布置在3350m标高，矿石通过集中溜井溜放至3650m平硐，再使用坑内卡车经3650m平硐运输至下部集中溜井至3350m主平硐，通过3350m主平硐运出地表，直接卸入主平硐口附近的选矿厂原矿堆场。</v>
      </c>
      <c r="E3" s="30"/>
      <c r="F3" s="36" t="str">
        <f>开发利用方案主要参数!C3</f>
        <v>主平硐</v>
      </c>
      <c r="G3" s="36" t="s">
        <v>281</v>
      </c>
      <c r="H3" s="33" t="str">
        <f>开发利用方案主要参数!C4</f>
        <v>3350m</v>
      </c>
      <c r="I3" s="36" t="s">
        <v>282</v>
      </c>
      <c r="J3" s="33" t="str">
        <f>开发利用方案主要参数!C5</f>
        <v>集中溜井溜放至3650m平硐，再使用坑内卡车经3650m平硐运输至下部集中溜井至3350m主平硐，通过3350m主平硐运出地表，直接卸入主平硐口附近的选矿厂原矿堆场</v>
      </c>
      <c r="K3" s="33" t="s">
        <v>283</v>
      </c>
    </row>
    <row r="4" spans="1:16" ht="55.5" x14ac:dyDescent="0.4">
      <c r="B4" s="33">
        <f>开发利用方案主要参数!$B$2</f>
        <v>0</v>
      </c>
      <c r="C4" s="34" t="str">
        <f t="shared" ref="C4:C19" si="0">IF(B4=0,"",D4)</f>
        <v/>
      </c>
      <c r="D4" s="35" t="str">
        <f t="shared" ref="D4:D19" si="1">CONCATENATE(E4&amp;F4&amp;G4&amp;H4&amp;I4&amp;J4&amp;K4&amp;L4&amp;M4&amp;N4&amp;O4&amp;P4&amp;Q4&amp;R4&amp;S4&amp;T4&amp;U4&amp;V4&amp;W4&amp;X4&amp;Y4&amp;Z4)</f>
        <v>中段高度为50m，划分3350m、3400m、3450m、3500m、3550m、3600m、3650m、3700m、3750m、3800m、3850m、3900m、3950m共13个生产中段，各中段均与地表相通，各平硐口均通过道路相连通。</v>
      </c>
      <c r="E4" s="30"/>
      <c r="F4" s="36" t="s">
        <v>288</v>
      </c>
      <c r="G4" s="33">
        <f>开发利用方案主要参数!C6</f>
        <v>50</v>
      </c>
      <c r="H4" s="36" t="s">
        <v>290</v>
      </c>
      <c r="I4" s="33" t="str">
        <f>开发利用方案主要参数!C7</f>
        <v>3350m、3400m、3450m、3500m、3550m、3600m、3650m、3700m、3750m、3800m、3850m、3900m、3950m共13个生产中段</v>
      </c>
      <c r="J4" s="36" t="s">
        <v>291</v>
      </c>
      <c r="K4" s="33" t="str">
        <f>开发利用方案主要参数!C8</f>
        <v>均与地表相通，各平硐口均通过道路</v>
      </c>
      <c r="L4" s="36" t="s">
        <v>292</v>
      </c>
    </row>
    <row r="5" spans="1:16" ht="55.5" x14ac:dyDescent="0.4">
      <c r="B5" s="33">
        <f>开发利用方案主要参数!$B$2</f>
        <v>0</v>
      </c>
      <c r="C5" s="34" t="str">
        <f t="shared" si="0"/>
        <v/>
      </c>
      <c r="D5" s="35" t="str">
        <f t="shared" si="1"/>
        <v>矿山首采地段为3650m中段，基建3350m、3650m和3700m中段，其中3650m中段与3350m中段为无轨集中运输中段，3650m中段为生产中段，3700m中段为回风中段。各开拓工程参数如下：</v>
      </c>
      <c r="E5" s="30"/>
      <c r="F5" s="36" t="s">
        <v>294</v>
      </c>
      <c r="G5" s="33" t="str">
        <f>开发利用方案主要参数!C9</f>
        <v>3650m中段</v>
      </c>
      <c r="H5" s="36" t="s">
        <v>295</v>
      </c>
      <c r="I5" s="33" t="str">
        <f>开发利用方案主要参数!C10</f>
        <v>3350m、3650m和3700m</v>
      </c>
      <c r="J5" s="36" t="s">
        <v>296</v>
      </c>
      <c r="K5" s="33" t="str">
        <f>开发利用方案主要参数!C11</f>
        <v>3650m中段与3350m中段为无轨集中</v>
      </c>
      <c r="L5" s="36" t="s">
        <v>298</v>
      </c>
      <c r="M5" s="33" t="str">
        <f>G5</f>
        <v>3650m中段</v>
      </c>
      <c r="N5" s="36" t="s">
        <v>299</v>
      </c>
      <c r="O5" s="33" t="str">
        <f>开发利用方案主要参数!C12</f>
        <v>3700m中段</v>
      </c>
      <c r="P5" s="36" t="s">
        <v>300</v>
      </c>
    </row>
    <row r="6" spans="1:16" x14ac:dyDescent="0.4">
      <c r="B6" s="33">
        <f>开发利用方案主要参数!B13</f>
        <v>0</v>
      </c>
      <c r="C6" s="34" t="str">
        <f t="shared" si="0"/>
        <v/>
      </c>
      <c r="D6" s="35" t="str">
        <f t="shared" ref="D6:D13" si="2">CONCATENATE(E6&amp;F6&amp;G6&amp;H6&amp;I6&amp;J6&amp;K6&amp;L6&amp;M6&amp;N6&amp;O6&amp;P6&amp;Q6&amp;R6&amp;S6&amp;T6&amp;U6&amp;V6&amp;W6&amp;X6&amp;Y6&amp;Z6)</f>
        <v>1）0</v>
      </c>
      <c r="E6" s="30"/>
      <c r="F6" s="36" t="s">
        <v>301</v>
      </c>
      <c r="G6" s="36">
        <f>开发利用方案主要参数!B13</f>
        <v>0</v>
      </c>
    </row>
    <row r="7" spans="1:16" x14ac:dyDescent="0.4">
      <c r="B7" s="33">
        <f>开发利用方案主要参数!B13</f>
        <v>0</v>
      </c>
      <c r="C7" s="34" t="str">
        <f t="shared" si="0"/>
        <v/>
      </c>
      <c r="D7" s="35" t="str">
        <f t="shared" si="2"/>
        <v>位于0，规格0，标高0。主要承担0。</v>
      </c>
      <c r="E7" s="30"/>
      <c r="F7" s="36" t="s">
        <v>302</v>
      </c>
      <c r="G7" s="36">
        <f>开发利用方案主要参数!B14</f>
        <v>0</v>
      </c>
      <c r="H7" s="36" t="s">
        <v>303</v>
      </c>
      <c r="I7" s="36">
        <f>开发利用方案主要参数!B15</f>
        <v>0</v>
      </c>
      <c r="J7" s="36" t="s">
        <v>304</v>
      </c>
      <c r="K7" s="33">
        <f>开发利用方案主要参数!B16</f>
        <v>0</v>
      </c>
      <c r="L7" s="36" t="s">
        <v>305</v>
      </c>
      <c r="M7" s="33">
        <f>开发利用方案主要参数!B17</f>
        <v>0</v>
      </c>
      <c r="N7" s="33" t="s">
        <v>283</v>
      </c>
    </row>
    <row r="8" spans="1:16" x14ac:dyDescent="0.4">
      <c r="B8" s="33">
        <f>开发利用方案主要参数!B18</f>
        <v>0</v>
      </c>
      <c r="C8" s="34" t="str">
        <f t="shared" si="0"/>
        <v/>
      </c>
      <c r="D8" s="35" t="str">
        <f t="shared" si="2"/>
        <v>2）0</v>
      </c>
      <c r="E8" s="30"/>
      <c r="F8" s="36" t="s">
        <v>306</v>
      </c>
      <c r="G8" s="36">
        <f>开发利用方案主要参数!B18</f>
        <v>0</v>
      </c>
    </row>
    <row r="9" spans="1:16" x14ac:dyDescent="0.4">
      <c r="B9" s="33">
        <f>开发利用方案主要参数!B18</f>
        <v>0</v>
      </c>
      <c r="C9" s="34" t="str">
        <f t="shared" si="0"/>
        <v/>
      </c>
      <c r="D9" s="35" t="str">
        <f t="shared" si="2"/>
        <v>位于0，规格0，标高0。主要承担0。</v>
      </c>
      <c r="E9" s="30"/>
      <c r="F9" s="36" t="s">
        <v>302</v>
      </c>
      <c r="G9" s="36">
        <f>开发利用方案主要参数!B19</f>
        <v>0</v>
      </c>
      <c r="H9" s="36" t="s">
        <v>303</v>
      </c>
      <c r="I9" s="36">
        <f>开发利用方案主要参数!B20</f>
        <v>0</v>
      </c>
      <c r="J9" s="36" t="s">
        <v>304</v>
      </c>
      <c r="K9" s="33">
        <f>开发利用方案主要参数!B21</f>
        <v>0</v>
      </c>
      <c r="L9" s="36" t="s">
        <v>305</v>
      </c>
      <c r="M9" s="33">
        <f>开发利用方案主要参数!B22</f>
        <v>0</v>
      </c>
      <c r="N9" s="33" t="s">
        <v>283</v>
      </c>
    </row>
    <row r="10" spans="1:16" ht="43.5" customHeight="1" x14ac:dyDescent="0.4">
      <c r="B10" s="33">
        <f>开发利用方案主要参数!B23</f>
        <v>0</v>
      </c>
      <c r="C10" s="34" t="str">
        <f t="shared" si="0"/>
        <v/>
      </c>
      <c r="D10" s="35" t="str">
        <f t="shared" si="2"/>
        <v>3）0</v>
      </c>
      <c r="E10" s="30"/>
      <c r="F10" s="36" t="s">
        <v>307</v>
      </c>
      <c r="G10" s="36">
        <f>开发利用方案主要参数!B23</f>
        <v>0</v>
      </c>
    </row>
    <row r="11" spans="1:16" x14ac:dyDescent="0.4">
      <c r="B11" s="33">
        <f>开发利用方案主要参数!B23</f>
        <v>0</v>
      </c>
      <c r="C11" s="34" t="str">
        <f t="shared" si="0"/>
        <v/>
      </c>
      <c r="D11" s="35" t="str">
        <f t="shared" si="2"/>
        <v>位于0，规格0，标高0。主要承担0。</v>
      </c>
      <c r="E11" s="30"/>
      <c r="F11" s="36" t="s">
        <v>302</v>
      </c>
      <c r="G11" s="36">
        <f>开发利用方案主要参数!B24</f>
        <v>0</v>
      </c>
      <c r="H11" s="36" t="s">
        <v>303</v>
      </c>
      <c r="I11" s="36">
        <f>开发利用方案主要参数!B25</f>
        <v>0</v>
      </c>
      <c r="J11" s="36" t="s">
        <v>304</v>
      </c>
      <c r="K11" s="33">
        <f>开发利用方案主要参数!B26</f>
        <v>0</v>
      </c>
      <c r="L11" s="36" t="s">
        <v>305</v>
      </c>
      <c r="M11" s="33">
        <f>开发利用方案主要参数!B27</f>
        <v>0</v>
      </c>
      <c r="N11" s="33" t="s">
        <v>283</v>
      </c>
    </row>
    <row r="12" spans="1:16" x14ac:dyDescent="0.4">
      <c r="B12" s="33">
        <f>开发利用方案主要参数!B28</f>
        <v>0</v>
      </c>
      <c r="C12" s="34" t="str">
        <f t="shared" si="0"/>
        <v/>
      </c>
      <c r="D12" s="35" t="str">
        <f t="shared" si="2"/>
        <v>4）0</v>
      </c>
      <c r="E12" s="30"/>
      <c r="F12" s="36" t="s">
        <v>308</v>
      </c>
      <c r="G12" s="36">
        <f>开发利用方案主要参数!B28</f>
        <v>0</v>
      </c>
    </row>
    <row r="13" spans="1:16" x14ac:dyDescent="0.4">
      <c r="B13" s="33">
        <f>开发利用方案主要参数!B28</f>
        <v>0</v>
      </c>
      <c r="C13" s="34" t="str">
        <f t="shared" si="0"/>
        <v/>
      </c>
      <c r="D13" s="35" t="str">
        <f t="shared" si="2"/>
        <v>位于0，规格0，标高0。主要承担0。</v>
      </c>
      <c r="E13" s="30"/>
      <c r="F13" s="36" t="s">
        <v>302</v>
      </c>
      <c r="G13" s="36">
        <f>开发利用方案主要参数!B29</f>
        <v>0</v>
      </c>
      <c r="H13" s="36" t="s">
        <v>303</v>
      </c>
      <c r="I13" s="36">
        <f>开发利用方案主要参数!B30</f>
        <v>0</v>
      </c>
      <c r="J13" s="36" t="s">
        <v>304</v>
      </c>
      <c r="K13" s="33">
        <f>开发利用方案主要参数!B31</f>
        <v>0</v>
      </c>
      <c r="L13" s="36" t="s">
        <v>305</v>
      </c>
      <c r="M13" s="33">
        <f>开发利用方案主要参数!B32</f>
        <v>0</v>
      </c>
      <c r="N13" s="33" t="s">
        <v>283</v>
      </c>
    </row>
    <row r="14" spans="1:16" x14ac:dyDescent="0.4">
      <c r="A14" s="32" t="s">
        <v>309</v>
      </c>
      <c r="B14" s="33">
        <f>开发利用方案主要参数!$B$2</f>
        <v>0</v>
      </c>
      <c r="C14" s="34" t="str">
        <f t="shared" si="0"/>
        <v/>
      </c>
      <c r="D14" s="35" t="str">
        <f t="shared" si="1"/>
        <v>坑内采用0运输方式，0。</v>
      </c>
      <c r="F14" s="36" t="s">
        <v>310</v>
      </c>
      <c r="G14" s="33">
        <f>开发利用方案主要参数!B33</f>
        <v>0</v>
      </c>
      <c r="H14" s="36" t="s">
        <v>311</v>
      </c>
      <c r="I14" s="33">
        <f>开发利用方案主要参数!B34</f>
        <v>0</v>
      </c>
      <c r="J14" s="33" t="s">
        <v>283</v>
      </c>
    </row>
    <row r="15" spans="1:16" ht="27.75" x14ac:dyDescent="0.4">
      <c r="B15" s="33">
        <f>开发利用方案主要参数!B37</f>
        <v>0</v>
      </c>
      <c r="C15" s="34" t="str">
        <f t="shared" si="0"/>
        <v/>
      </c>
      <c r="D15" s="35" t="str">
        <f t="shared" si="1"/>
        <v>矿山稳产年矿石、废石总量为0t，平均运距为0。集中运输选用0承担运输任务。</v>
      </c>
      <c r="F15" s="36" t="s">
        <v>312</v>
      </c>
      <c r="G15" s="33">
        <f>开发利用方案主要参数!B35</f>
        <v>0</v>
      </c>
      <c r="H15" s="36" t="s">
        <v>313</v>
      </c>
      <c r="I15" s="33">
        <f>开发利用方案主要参数!B36</f>
        <v>0</v>
      </c>
      <c r="J15" s="36" t="s">
        <v>314</v>
      </c>
      <c r="K15" s="33">
        <f>开发利用方案主要参数!B37</f>
        <v>0</v>
      </c>
      <c r="L15" s="36" t="s">
        <v>315</v>
      </c>
    </row>
    <row r="16" spans="1:16" x14ac:dyDescent="0.4">
      <c r="B16" s="33">
        <f>开发利用方案主要参数!B38</f>
        <v>0</v>
      </c>
      <c r="C16" s="34" t="str">
        <f t="shared" si="0"/>
        <v/>
      </c>
      <c r="D16" s="35" t="str">
        <f t="shared" si="1"/>
        <v>中段矿石、废石运输，采用0。</v>
      </c>
      <c r="F16" s="36" t="s">
        <v>317</v>
      </c>
      <c r="G16" s="33">
        <f>开发利用方案主要参数!B38</f>
        <v>0</v>
      </c>
      <c r="H16" s="36" t="s">
        <v>283</v>
      </c>
    </row>
    <row r="17" spans="1:18" ht="27.75" x14ac:dyDescent="0.4">
      <c r="A17" s="32" t="s">
        <v>316</v>
      </c>
      <c r="B17" s="33">
        <f>开发利用方案主要参数!$B$2</f>
        <v>0</v>
      </c>
      <c r="C17" s="34" t="str">
        <f t="shared" si="0"/>
        <v/>
      </c>
      <c r="D17" s="35" t="str">
        <f t="shared" si="1"/>
        <v>1）矿山采用0式通风方式，0式通风，0进风，0回风，风机放置在0。</v>
      </c>
      <c r="F17" s="36" t="s">
        <v>319</v>
      </c>
      <c r="G17" s="33">
        <f>开发利用方案主要参数!B39</f>
        <v>0</v>
      </c>
      <c r="H17" s="36" t="s">
        <v>320</v>
      </c>
      <c r="I17" s="33">
        <f>开发利用方案主要参数!B40</f>
        <v>0</v>
      </c>
      <c r="J17" s="36" t="s">
        <v>321</v>
      </c>
      <c r="K17" s="33">
        <f>开发利用方案主要参数!B41</f>
        <v>0</v>
      </c>
      <c r="L17" s="36" t="s">
        <v>322</v>
      </c>
      <c r="M17" s="33">
        <f>开发利用方案主要参数!B42</f>
        <v>0</v>
      </c>
      <c r="N17" s="36" t="s">
        <v>479</v>
      </c>
      <c r="O17" s="33">
        <f>开发利用方案主要参数!B43</f>
        <v>0</v>
      </c>
      <c r="P17" s="33" t="s">
        <v>369</v>
      </c>
    </row>
    <row r="18" spans="1:18" x14ac:dyDescent="0.4">
      <c r="B18" s="33">
        <f>开发利用方案主要参数!$B$2</f>
        <v>0</v>
      </c>
      <c r="C18" s="34" t="str">
        <f t="shared" si="0"/>
        <v/>
      </c>
      <c r="D18" s="35" t="str">
        <f t="shared" si="1"/>
        <v>2）通风系统构成要素：0；回风—0。</v>
      </c>
      <c r="F18" s="36" t="s">
        <v>323</v>
      </c>
      <c r="G18" s="33">
        <f>开发利用方案主要参数!B44</f>
        <v>0</v>
      </c>
      <c r="H18" s="36" t="s">
        <v>324</v>
      </c>
      <c r="I18" s="33">
        <f>开发利用方案主要参数!B45</f>
        <v>0</v>
      </c>
      <c r="J18" s="36" t="s">
        <v>283</v>
      </c>
    </row>
    <row r="19" spans="1:18" x14ac:dyDescent="0.4">
      <c r="B19" s="33">
        <f>开发利用方案主要参数!$B$2</f>
        <v>0</v>
      </c>
      <c r="C19" s="34" t="str">
        <f t="shared" si="0"/>
        <v/>
      </c>
      <c r="D19" s="35" t="str">
        <f t="shared" si="1"/>
        <v>3）风流路线：0。</v>
      </c>
      <c r="F19" s="36" t="s">
        <v>325</v>
      </c>
      <c r="G19" s="33">
        <f>开发利用方案主要参数!B46</f>
        <v>0</v>
      </c>
      <c r="H19" s="36" t="s">
        <v>283</v>
      </c>
    </row>
    <row r="20" spans="1:18" ht="41.65" x14ac:dyDescent="0.4">
      <c r="B20" s="33">
        <f>开发利用方案主要参数!$B$2</f>
        <v>0</v>
      </c>
      <c r="C20" s="34" t="str">
        <f t="shared" ref="C20:C72" si="3">IF(B20=0,"",D20)</f>
        <v/>
      </c>
      <c r="D20" s="35" t="str">
        <f t="shared" ref="D20:D72" si="4">CONCATENATE(E20&amp;F20&amp;G20&amp;H20&amp;I20&amp;J20&amp;K20&amp;L20&amp;M20&amp;N20&amp;O20&amp;P20&amp;Q20&amp;R20&amp;S20&amp;T20&amp;U20&amp;V20&amp;W20&amp;X20&amp;Y20&amp;Z20)</f>
        <v>井下采场：新鲜风流自中段运输巷沿0进入采场工作面，冲洗工作面后，污风经0进入上一中段回风巷道，经由设在各矿体端部的回风井排至地表。</v>
      </c>
      <c r="F20" s="36" t="s">
        <v>326</v>
      </c>
      <c r="G20" s="33">
        <f>开发利用方案主要参数!B47</f>
        <v>0</v>
      </c>
      <c r="H20" s="36" t="s">
        <v>327</v>
      </c>
      <c r="I20" s="33">
        <f>开发利用方案主要参数!B48</f>
        <v>0</v>
      </c>
      <c r="J20" s="36" t="s">
        <v>328</v>
      </c>
    </row>
    <row r="21" spans="1:18" ht="55.5" x14ac:dyDescent="0.4">
      <c r="A21" s="32" t="s">
        <v>480</v>
      </c>
      <c r="B21" s="33">
        <f>开发利用方案主要参数!$B$2</f>
        <v>0</v>
      </c>
      <c r="C21" s="34" t="str">
        <f t="shared" ref="C21" si="5">IF(B21=0,"",D21)</f>
        <v/>
      </c>
      <c r="D21" s="35" t="str">
        <f t="shared" ref="D21" si="6">CONCATENATE(E21&amp;F21&amp;G21&amp;H21&amp;I21&amp;J21&amp;K21&amp;L21&amp;M21&amp;N21&amp;O21&amp;P21&amp;Q21&amp;R21&amp;S21&amp;T21&amp;U21&amp;V21&amp;W21&amp;X21&amp;Y21&amp;Z21)</f>
        <v>充填制备站布置在0，由0设施组成。充填料采用0，根据井下采场充填料浆用量，按照不少于2～3天平均用量或一次最大充填量的原则，站内充填砂仓，水泥仓描述。主要设备有0，充填站料浆制备能力0m³/h。</v>
      </c>
      <c r="F21" s="25" t="s">
        <v>481</v>
      </c>
      <c r="G21" s="33">
        <f>开发利用方案主要参数!B49</f>
        <v>0</v>
      </c>
      <c r="H21" s="25" t="s">
        <v>482</v>
      </c>
      <c r="I21" s="33">
        <f>开发利用方案主要参数!B50</f>
        <v>0</v>
      </c>
      <c r="J21" s="25" t="s">
        <v>483</v>
      </c>
      <c r="K21" s="33">
        <f>开发利用方案主要参数!B51</f>
        <v>0</v>
      </c>
      <c r="L21" s="25" t="s">
        <v>486</v>
      </c>
      <c r="M21" s="33" t="str">
        <f>开发利用方案主要参数!A52</f>
        <v>充填砂仓，水泥仓描述</v>
      </c>
      <c r="N21" s="25" t="s">
        <v>484</v>
      </c>
      <c r="O21" s="33">
        <f>开发利用方案主要参数!B52</f>
        <v>0</v>
      </c>
      <c r="P21" s="25" t="s">
        <v>485</v>
      </c>
      <c r="Q21" s="33">
        <f>开发利用方案主要参数!B53</f>
        <v>0</v>
      </c>
      <c r="R21" s="38" t="s">
        <v>487</v>
      </c>
    </row>
    <row r="22" spans="1:18" x14ac:dyDescent="0.4">
      <c r="A22" s="32" t="s">
        <v>329</v>
      </c>
      <c r="B22" s="33">
        <f>开发利用方案主要参数!$B$2</f>
        <v>0</v>
      </c>
      <c r="C22" s="34" t="str">
        <f t="shared" si="3"/>
        <v/>
      </c>
      <c r="D22" s="35" t="str">
        <f t="shared" si="4"/>
        <v>0</v>
      </c>
      <c r="F22" s="33">
        <f>开发利用方案主要参数!B54</f>
        <v>0</v>
      </c>
    </row>
    <row r="23" spans="1:18" ht="41.65" x14ac:dyDescent="0.4">
      <c r="A23" s="32" t="s">
        <v>337</v>
      </c>
      <c r="B23" s="33">
        <f>开发利用方案主要参数!$B$2</f>
        <v>0</v>
      </c>
      <c r="C23" s="34" t="str">
        <f t="shared" si="3"/>
        <v/>
      </c>
      <c r="D23" s="35" t="str">
        <f t="shared" si="4"/>
        <v>矿区共圈定0条矿体，主要以0为主，其中0矿体资源量占矿区总资源量的0%，是矿区的主矿体。矿体以0对此类矿体，可以选择0等方法开采。</v>
      </c>
      <c r="F23" s="36" t="s">
        <v>330</v>
      </c>
      <c r="G23" s="33">
        <f>开发利用方案主要参数!B55</f>
        <v>0</v>
      </c>
      <c r="H23" s="36" t="s">
        <v>331</v>
      </c>
      <c r="I23" s="33">
        <f>开发利用方案主要参数!B56</f>
        <v>0</v>
      </c>
      <c r="J23" s="36" t="s">
        <v>332</v>
      </c>
      <c r="K23" s="33">
        <f>开发利用方案主要参数!B57</f>
        <v>0</v>
      </c>
      <c r="L23" s="36" t="s">
        <v>333</v>
      </c>
      <c r="M23" s="33">
        <f>开发利用方案主要参数!B58</f>
        <v>0</v>
      </c>
      <c r="N23" s="36" t="s">
        <v>334</v>
      </c>
      <c r="O23" s="33">
        <f>开发利用方案主要参数!B59</f>
        <v>0</v>
      </c>
      <c r="P23" s="36" t="s">
        <v>335</v>
      </c>
      <c r="Q23" s="33">
        <f>开发利用方案主要参数!B60</f>
        <v>0</v>
      </c>
      <c r="R23" s="36" t="s">
        <v>336</v>
      </c>
    </row>
    <row r="24" spans="1:18" ht="41.65" x14ac:dyDescent="0.4">
      <c r="A24" s="32" t="s">
        <v>338</v>
      </c>
      <c r="B24" s="33">
        <f>开发利用方案主要参数!$B$2</f>
        <v>0</v>
      </c>
      <c r="C24" s="34" t="str">
        <f t="shared" si="3"/>
        <v/>
      </c>
      <c r="D24" s="35" t="str">
        <f t="shared" si="4"/>
        <v>本矿区矿床大部分位于当地最低侵蚀基准面0，为0为主的矿床，各主要充水含水层富水性0，矿区水文地质勘探类型为0型。</v>
      </c>
      <c r="F24" s="36" t="s">
        <v>362</v>
      </c>
      <c r="G24" s="33">
        <f>开发利用方案主要参数!B61</f>
        <v>0</v>
      </c>
      <c r="H24" s="36" t="s">
        <v>363</v>
      </c>
      <c r="I24" s="33">
        <f>开发利用方案主要参数!B62</f>
        <v>0</v>
      </c>
      <c r="J24" s="36" t="s">
        <v>364</v>
      </c>
      <c r="K24" s="33">
        <f>开发利用方案主要参数!B63</f>
        <v>0</v>
      </c>
      <c r="L24" s="36" t="s">
        <v>365</v>
      </c>
      <c r="M24" s="33">
        <f>开发利用方案主要参数!B64</f>
        <v>0</v>
      </c>
      <c r="N24" s="36" t="s">
        <v>366</v>
      </c>
    </row>
    <row r="25" spans="1:18" x14ac:dyDescent="0.4">
      <c r="B25" s="33">
        <f>开发利用方案主要参数!$B$2</f>
        <v>0</v>
      </c>
      <c r="C25" s="34" t="str">
        <f t="shared" si="3"/>
        <v/>
      </c>
      <c r="D25" s="35" t="str">
        <f t="shared" si="4"/>
        <v>该区水文地质条件对采矿方法的选择影响0。</v>
      </c>
      <c r="F25" s="36" t="s">
        <v>367</v>
      </c>
      <c r="G25" s="33">
        <f>开发利用方案主要参数!B65</f>
        <v>0</v>
      </c>
      <c r="H25" s="36" t="s">
        <v>369</v>
      </c>
    </row>
    <row r="26" spans="1:18" x14ac:dyDescent="0.4">
      <c r="A26" s="32" t="s">
        <v>339</v>
      </c>
      <c r="B26" s="33">
        <f>开发利用方案主要参数!$B$2</f>
        <v>0</v>
      </c>
      <c r="C26" s="34" t="str">
        <f t="shared" si="3"/>
        <v/>
      </c>
      <c r="D26" s="35" t="str">
        <f t="shared" si="4"/>
        <v>矿体顶底板主要由0。</v>
      </c>
      <c r="F26" s="36" t="s">
        <v>370</v>
      </c>
      <c r="G26" s="33">
        <f>开发利用方案主要参数!B66</f>
        <v>0</v>
      </c>
      <c r="H26" s="36" t="s">
        <v>368</v>
      </c>
    </row>
    <row r="27" spans="1:18" x14ac:dyDescent="0.4">
      <c r="B27" s="33">
        <f>开发利用方案主要参数!$B$2</f>
        <v>0</v>
      </c>
      <c r="C27" s="34" t="str">
        <f t="shared" si="3"/>
        <v/>
      </c>
      <c r="D27" s="35" t="str">
        <f t="shared" si="4"/>
        <v>矿体赋存于0。</v>
      </c>
      <c r="F27" s="36" t="s">
        <v>30</v>
      </c>
      <c r="G27" s="33">
        <f>开发利用方案主要参数!B67</f>
        <v>0</v>
      </c>
      <c r="H27" s="36" t="s">
        <v>368</v>
      </c>
    </row>
    <row r="28" spans="1:18" x14ac:dyDescent="0.4">
      <c r="B28" s="33">
        <f>开发利用方案主要参数!$B$2</f>
        <v>0</v>
      </c>
      <c r="C28" s="34" t="str">
        <f t="shared" si="3"/>
        <v/>
      </c>
      <c r="D28" s="35" t="str">
        <f t="shared" si="4"/>
        <v>矿体赋存于0。</v>
      </c>
      <c r="F28" s="36" t="s">
        <v>30</v>
      </c>
      <c r="G28" s="33">
        <f>开发利用方案主要参数!B68</f>
        <v>0</v>
      </c>
      <c r="H28" s="36" t="s">
        <v>368</v>
      </c>
    </row>
    <row r="29" spans="1:18" ht="27.75" x14ac:dyDescent="0.4">
      <c r="A29" s="32" t="s">
        <v>371</v>
      </c>
      <c r="B29" s="33">
        <f>开发利用方案主要参数!$B$2</f>
        <v>0</v>
      </c>
      <c r="C29" s="34" t="str">
        <f t="shared" si="3"/>
        <v/>
      </c>
      <c r="D29" s="35" t="str">
        <f t="shared" si="4"/>
        <v>矿区地表一般为0，地表0崩落，地表地形条件对采矿方法的选择影响0，可以选择0等方法开采。</v>
      </c>
      <c r="F29" s="36" t="s">
        <v>372</v>
      </c>
      <c r="G29" s="33">
        <f>开发利用方案主要参数!B69</f>
        <v>0</v>
      </c>
      <c r="H29" s="36" t="s">
        <v>373</v>
      </c>
      <c r="I29" s="33">
        <f>开发利用方案主要参数!B70</f>
        <v>0</v>
      </c>
      <c r="J29" s="36" t="s">
        <v>374</v>
      </c>
      <c r="K29" s="33">
        <f>开发利用方案主要参数!B71</f>
        <v>0</v>
      </c>
      <c r="L29" s="36" t="s">
        <v>375</v>
      </c>
      <c r="M29" s="33">
        <f>开发利用方案主要参数!B72</f>
        <v>0</v>
      </c>
      <c r="N29" s="36" t="s">
        <v>336</v>
      </c>
    </row>
    <row r="30" spans="1:18" ht="84" customHeight="1" x14ac:dyDescent="0.4">
      <c r="A30" s="32" t="s">
        <v>376</v>
      </c>
      <c r="B30" s="33">
        <f>开发利用方案主要参数!$B$2</f>
        <v>0</v>
      </c>
      <c r="C30" s="34" t="str">
        <f t="shared" si="3"/>
        <v/>
      </c>
      <c r="D30" s="35" t="str">
        <f t="shared" si="4"/>
        <v>总体原则为0。根据划定的矿区范围、矿体赋存条件、空间分布情况，依据“减少基建工程量、选择品位高、埋藏浅、高级储量地段，提高投产初期经济效益、缩短投资回收期，保证矿山基建合理可靠”的原则，矿区选择了0作为首采地段。该地段矿体控制较好，储量比较可靠，形态比较完整，利于采矿工程的实施。</v>
      </c>
      <c r="F30" s="36" t="s">
        <v>377</v>
      </c>
      <c r="G30" s="32">
        <f>开发利用方案主要参数!B73</f>
        <v>0</v>
      </c>
      <c r="H30" s="36" t="s">
        <v>378</v>
      </c>
      <c r="I30" s="33">
        <f>开发利用方案主要参数!B9</f>
        <v>0</v>
      </c>
      <c r="J30" s="36" t="s">
        <v>379</v>
      </c>
    </row>
    <row r="31" spans="1:18" ht="69.400000000000006" x14ac:dyDescent="0.4">
      <c r="A31" s="32" t="s">
        <v>380</v>
      </c>
      <c r="B31" s="33">
        <f>开发利用方案主要参数!$B$2</f>
        <v>0</v>
      </c>
      <c r="C31" s="34" t="str">
        <f t="shared" si="3"/>
        <v/>
      </c>
      <c r="D31" s="35" t="str">
        <f t="shared" si="4"/>
        <v>0根据矿体赋存条件，考虑经济和充分利用资源的原则，通过类比国内外同类矿山，并参考《现代采矿手册-中册》和《采矿设计手册-矿床开采卷》，针对该矿矿体、矿岩稳定性等具体条件，为控制地压和提高回采率，通过技术经济对比，推荐0。</v>
      </c>
      <c r="F31" s="33">
        <f>开发利用方案主要参数!B71</f>
        <v>0</v>
      </c>
      <c r="G31" s="36" t="s">
        <v>381</v>
      </c>
      <c r="H31" s="33">
        <f>开发利用方案主要参数!B72</f>
        <v>0</v>
      </c>
      <c r="I31" s="33" t="s">
        <v>369</v>
      </c>
    </row>
    <row r="32" spans="1:18" x14ac:dyDescent="0.4">
      <c r="A32" s="32" t="s">
        <v>417</v>
      </c>
      <c r="B32" s="33">
        <f>开发利用方案主要参数!$B$2</f>
        <v>0</v>
      </c>
      <c r="C32" s="34" t="str">
        <f t="shared" si="3"/>
        <v/>
      </c>
      <c r="D32" s="35" t="str">
        <f t="shared" si="4"/>
        <v>1）0</v>
      </c>
      <c r="F32" s="36" t="s">
        <v>382</v>
      </c>
      <c r="G32" s="33">
        <f>开发利用方案主要参数!B76</f>
        <v>0</v>
      </c>
    </row>
    <row r="33" spans="1:20" x14ac:dyDescent="0.4">
      <c r="B33" s="33">
        <f>开发利用方案主要参数!$B$2</f>
        <v>0</v>
      </c>
      <c r="C33" s="34" t="str">
        <f t="shared" si="3"/>
        <v/>
      </c>
      <c r="D33" s="35" t="str">
        <f t="shared" si="4"/>
        <v>适用于矿岩0矿体开采。</v>
      </c>
      <c r="F33" s="36" t="s">
        <v>383</v>
      </c>
      <c r="G33" s="33">
        <f>开发利用方案主要参数!B77</f>
        <v>0</v>
      </c>
      <c r="H33" s="36" t="s">
        <v>384</v>
      </c>
    </row>
    <row r="34" spans="1:20" ht="69.400000000000006" x14ac:dyDescent="0.4">
      <c r="B34" s="33">
        <f>开发利用方案主要参数!$B$2</f>
        <v>0</v>
      </c>
      <c r="C34" s="34" t="str">
        <f t="shared" si="3"/>
        <v/>
      </c>
      <c r="D34" s="35" t="str">
        <f t="shared" si="4"/>
        <v>采场沿矿体0布置，矿块长0，宽0，间柱0，顶柱0，底柱0，出矿方式0出矿。本次设计矿块构成参数按一般矿岩条件选取，为确保安全生产，建议在生产过程中加强对顶板的地压监测，积累经验后，对矿块参数进行进一步的优化，使之更符合实际情况。</v>
      </c>
      <c r="F34" s="36" t="s">
        <v>385</v>
      </c>
      <c r="G34" s="33">
        <f>开发利用方案主要参数!B78</f>
        <v>0</v>
      </c>
      <c r="H34" s="36" t="s">
        <v>386</v>
      </c>
      <c r="I34" s="33">
        <f>开发利用方案主要参数!B79</f>
        <v>0</v>
      </c>
      <c r="J34" s="36" t="s">
        <v>387</v>
      </c>
      <c r="K34" s="33">
        <f>开发利用方案主要参数!B80</f>
        <v>0</v>
      </c>
      <c r="L34" s="36" t="s">
        <v>388</v>
      </c>
      <c r="M34" s="33">
        <f>开发利用方案主要参数!B81</f>
        <v>0</v>
      </c>
      <c r="N34" s="36" t="s">
        <v>389</v>
      </c>
      <c r="O34" s="33">
        <f>开发利用方案主要参数!B82</f>
        <v>0</v>
      </c>
      <c r="P34" s="36" t="s">
        <v>390</v>
      </c>
      <c r="Q34" s="33">
        <f>开发利用方案主要参数!B83</f>
        <v>0</v>
      </c>
      <c r="R34" s="36" t="s">
        <v>391</v>
      </c>
      <c r="S34" s="33">
        <f>开发利用方案主要参数!B84</f>
        <v>0</v>
      </c>
      <c r="T34" s="36" t="s">
        <v>392</v>
      </c>
    </row>
    <row r="35" spans="1:20" ht="55.5" x14ac:dyDescent="0.4">
      <c r="B35" s="33">
        <f>开发利用方案主要参数!$B$2</f>
        <v>0</v>
      </c>
      <c r="C35" s="34" t="str">
        <f t="shared" si="3"/>
        <v/>
      </c>
      <c r="D35" s="35" t="str">
        <f t="shared" si="4"/>
        <v>采准工程主要包括0等。0。中段运输巷道沿矿体走向布置在0，另在矿房内于上中段水平布置回风巷，与回风中段连通，形成通风回路。采准巷道喷浆支护，局部矿岩稳固性不好，可用喷锚或混凝土支护。</v>
      </c>
      <c r="F35" s="36" t="s">
        <v>393</v>
      </c>
      <c r="G35" s="33">
        <f>开发利用方案主要参数!B85</f>
        <v>0</v>
      </c>
      <c r="H35" s="36" t="s">
        <v>394</v>
      </c>
      <c r="I35" s="33">
        <f>开发利用方案主要参数!B86</f>
        <v>0</v>
      </c>
      <c r="J35" s="36" t="s">
        <v>395</v>
      </c>
      <c r="K35" s="33">
        <f>开发利用方案主要参数!B87</f>
        <v>0</v>
      </c>
      <c r="L35" s="36" t="s">
        <v>396</v>
      </c>
    </row>
    <row r="36" spans="1:20" ht="69.400000000000006" x14ac:dyDescent="0.4">
      <c r="B36" s="33">
        <f>开发利用方案主要参数!$B$2</f>
        <v>0</v>
      </c>
      <c r="C36" s="34" t="str">
        <f t="shared" si="3"/>
        <v/>
      </c>
      <c r="D36" s="35" t="str">
        <f t="shared" si="4"/>
        <v>采准工程完成后进行0。采用0钻凿0炮孔，炮孔深度为0m，炮孔直径0mm，采用0起爆。0。每次爆破后，经过 45min 后才能进入采场作业，作业前必需进行撬帮问顶和平场，即将顶板上的浮石撬掉和平整矿石底板。对于顶板不稳定的地方要采用锚网支护。</v>
      </c>
      <c r="F36" s="36" t="s">
        <v>397</v>
      </c>
      <c r="G36" s="33">
        <f>开发利用方案主要参数!B88</f>
        <v>0</v>
      </c>
      <c r="H36" s="36" t="s">
        <v>398</v>
      </c>
      <c r="I36" s="33">
        <f>开发利用方案主要参数!B89</f>
        <v>0</v>
      </c>
      <c r="J36" s="36" t="s">
        <v>399</v>
      </c>
      <c r="K36" s="33">
        <f>开发利用方案主要参数!B90</f>
        <v>0</v>
      </c>
      <c r="L36" s="36" t="s">
        <v>400</v>
      </c>
      <c r="M36" s="33">
        <f>开发利用方案主要参数!B91</f>
        <v>0</v>
      </c>
      <c r="N36" s="36" t="s">
        <v>401</v>
      </c>
      <c r="O36" s="33">
        <f>开发利用方案主要参数!B92</f>
        <v>0</v>
      </c>
      <c r="P36" s="36" t="s">
        <v>404</v>
      </c>
      <c r="Q36" s="33">
        <f>开发利用方案主要参数!B93</f>
        <v>0</v>
      </c>
      <c r="R36" s="33" t="s">
        <v>405</v>
      </c>
      <c r="S36" s="33">
        <f>开发利用方案主要参数!B94</f>
        <v>0</v>
      </c>
      <c r="T36" s="36" t="s">
        <v>406</v>
      </c>
    </row>
    <row r="37" spans="1:20" ht="41.65" x14ac:dyDescent="0.4">
      <c r="B37" s="33">
        <f>开发利用方案主要参数!$B$2</f>
        <v>0</v>
      </c>
      <c r="C37" s="34" t="str">
        <f t="shared" si="3"/>
        <v/>
      </c>
      <c r="D37" s="35" t="str">
        <f t="shared" si="4"/>
        <v>采场出矿0。每次爆破落矿以后，0。出矿后要及时清理工作面松石，平整场地，为下一循环作业做好准备。当0全部采完以后，0。</v>
      </c>
      <c r="F37" s="36" t="s">
        <v>407</v>
      </c>
      <c r="G37" s="33">
        <f>开发利用方案主要参数!B95</f>
        <v>0</v>
      </c>
      <c r="H37" s="36" t="s">
        <v>408</v>
      </c>
      <c r="I37" s="33">
        <f>开发利用方案主要参数!B96</f>
        <v>0</v>
      </c>
      <c r="J37" s="36" t="s">
        <v>409</v>
      </c>
      <c r="K37" s="33">
        <f>开发利用方案主要参数!B97</f>
        <v>0</v>
      </c>
      <c r="L37" s="36" t="s">
        <v>410</v>
      </c>
      <c r="M37" s="36">
        <f>开发利用方案主要参数!B98</f>
        <v>0</v>
      </c>
      <c r="N37" s="36" t="s">
        <v>368</v>
      </c>
    </row>
    <row r="38" spans="1:20" ht="27.75" x14ac:dyDescent="0.4">
      <c r="B38" s="33">
        <f>开发利用方案主要参数!$B$2</f>
        <v>0</v>
      </c>
      <c r="C38" s="34" t="str">
        <f t="shared" si="3"/>
        <v/>
      </c>
      <c r="D38" s="35" t="str">
        <f t="shared" si="4"/>
        <v>新鲜风经0进入，经过采场冲洗作业面后，污风通过采场0排至回风平巷排出。0，防止污风串连。</v>
      </c>
      <c r="F38" s="36" t="s">
        <v>411</v>
      </c>
      <c r="G38" s="33">
        <f>开发利用方案主要参数!B99</f>
        <v>0</v>
      </c>
      <c r="H38" s="36" t="s">
        <v>412</v>
      </c>
      <c r="I38" s="33">
        <f>开发利用方案主要参数!B100</f>
        <v>0</v>
      </c>
      <c r="J38" s="36" t="s">
        <v>413</v>
      </c>
      <c r="K38" s="33">
        <f>开发利用方案主要参数!B101</f>
        <v>0</v>
      </c>
      <c r="L38" s="36" t="s">
        <v>414</v>
      </c>
    </row>
    <row r="39" spans="1:20" ht="27.75" x14ac:dyDescent="0.4">
      <c r="B39" s="33">
        <f>开发利用方案主要参数!$B$2</f>
        <v>0</v>
      </c>
      <c r="C39" s="34" t="str">
        <f t="shared" si="3"/>
        <v/>
      </c>
      <c r="D39" s="35" t="str">
        <f t="shared" si="4"/>
        <v>矿块回采结束后，采用0处理采空区，以上工作完成后，便可开始下一循环工作。</v>
      </c>
      <c r="F39" s="36" t="s">
        <v>415</v>
      </c>
      <c r="G39" s="33">
        <f>开发利用方案主要参数!B102</f>
        <v>0</v>
      </c>
      <c r="H39" s="36" t="s">
        <v>416</v>
      </c>
    </row>
    <row r="40" spans="1:20" x14ac:dyDescent="0.4">
      <c r="A40" s="32" t="s">
        <v>418</v>
      </c>
      <c r="B40" s="33">
        <f>开发利用方案主要参数!$B$2</f>
        <v>0</v>
      </c>
      <c r="C40" s="34" t="str">
        <f t="shared" si="3"/>
        <v/>
      </c>
      <c r="D40" s="35" t="str">
        <f t="shared" si="4"/>
        <v>2）0</v>
      </c>
      <c r="F40" s="36" t="s">
        <v>419</v>
      </c>
      <c r="G40" s="33">
        <f>开发利用方案主要参数!B103</f>
        <v>0</v>
      </c>
    </row>
    <row r="41" spans="1:20" x14ac:dyDescent="0.4">
      <c r="B41" s="33">
        <f>开发利用方案主要参数!$B$2</f>
        <v>0</v>
      </c>
      <c r="C41" s="34" t="str">
        <f t="shared" si="3"/>
        <v/>
      </c>
      <c r="D41" s="35" t="str">
        <f t="shared" si="4"/>
        <v>适用于矿岩0矿体开采。</v>
      </c>
      <c r="F41" s="36" t="s">
        <v>383</v>
      </c>
      <c r="G41" s="33">
        <f>开发利用方案主要参数!B104</f>
        <v>0</v>
      </c>
      <c r="H41" s="36" t="s">
        <v>384</v>
      </c>
    </row>
    <row r="42" spans="1:20" ht="69.400000000000006" x14ac:dyDescent="0.4">
      <c r="B42" s="33">
        <f>开发利用方案主要参数!$B$2</f>
        <v>0</v>
      </c>
      <c r="C42" s="34" t="str">
        <f t="shared" si="3"/>
        <v/>
      </c>
      <c r="D42" s="35" t="str">
        <f t="shared" si="4"/>
        <v>采场沿矿体0布置，矿块长0，宽0，间柱0，顶柱0，底柱0，出矿方式0出矿。本次设计矿块构成参数按一般矿岩条件选取，为确保安全生产，建议在生产过程中加强对顶板的地压监测，积累经验后，对矿块参数进行进一步的优化，使之更符合实际情况。</v>
      </c>
      <c r="F42" s="36" t="s">
        <v>385</v>
      </c>
      <c r="G42" s="33">
        <f>开发利用方案主要参数!B105</f>
        <v>0</v>
      </c>
      <c r="H42" s="36" t="s">
        <v>386</v>
      </c>
      <c r="I42" s="33">
        <f>开发利用方案主要参数!B106</f>
        <v>0</v>
      </c>
      <c r="J42" s="36" t="s">
        <v>387</v>
      </c>
      <c r="K42" s="33">
        <f>开发利用方案主要参数!B107</f>
        <v>0</v>
      </c>
      <c r="L42" s="36" t="s">
        <v>388</v>
      </c>
      <c r="M42" s="33">
        <f>开发利用方案主要参数!B108</f>
        <v>0</v>
      </c>
      <c r="N42" s="36" t="s">
        <v>389</v>
      </c>
      <c r="O42" s="33">
        <f>开发利用方案主要参数!B109</f>
        <v>0</v>
      </c>
      <c r="P42" s="36" t="s">
        <v>390</v>
      </c>
      <c r="Q42" s="33">
        <f>开发利用方案主要参数!B110</f>
        <v>0</v>
      </c>
      <c r="R42" s="36" t="s">
        <v>391</v>
      </c>
      <c r="S42" s="33">
        <f>开发利用方案主要参数!B111</f>
        <v>0</v>
      </c>
      <c r="T42" s="36" t="s">
        <v>392</v>
      </c>
    </row>
    <row r="43" spans="1:20" ht="55.5" x14ac:dyDescent="0.4">
      <c r="B43" s="33">
        <f>开发利用方案主要参数!$B$2</f>
        <v>0</v>
      </c>
      <c r="C43" s="34" t="str">
        <f t="shared" si="3"/>
        <v/>
      </c>
      <c r="D43" s="35" t="str">
        <f t="shared" si="4"/>
        <v>采准工程主要包括0等。0。中段运输巷道沿矿体走向布置在0，另在矿房内于上中段水平布置回风巷，与回风中段连通，形成通风回路。采准巷道喷浆支护，局部矿岩稳固性不好，可用喷锚或混凝土支护。</v>
      </c>
      <c r="F43" s="36" t="s">
        <v>393</v>
      </c>
      <c r="G43" s="33">
        <f>开发利用方案主要参数!B112</f>
        <v>0</v>
      </c>
      <c r="H43" s="36" t="s">
        <v>394</v>
      </c>
      <c r="I43" s="33">
        <f>开发利用方案主要参数!B113</f>
        <v>0</v>
      </c>
      <c r="J43" s="36" t="s">
        <v>395</v>
      </c>
      <c r="K43" s="33">
        <f>开发利用方案主要参数!B114</f>
        <v>0</v>
      </c>
      <c r="L43" s="36" t="s">
        <v>396</v>
      </c>
    </row>
    <row r="44" spans="1:20" ht="69.400000000000006" x14ac:dyDescent="0.4">
      <c r="B44" s="33">
        <f>开发利用方案主要参数!$B$2</f>
        <v>0</v>
      </c>
      <c r="C44" s="34" t="str">
        <f t="shared" si="3"/>
        <v/>
      </c>
      <c r="D44" s="35" t="str">
        <f t="shared" si="4"/>
        <v>采准工程完成后进行0。采用0钻凿0炮孔，炮孔深度为0m，炮孔直径0mm，采用0起爆。0。每次爆破后，经过 45min 后才能进入采场作业，作业前必需进行撬帮问顶和平场，即将顶板上的浮石撬掉和平整矿石底板。对于顶板不稳定的地方要采用锚网支护。</v>
      </c>
      <c r="F44" s="36" t="s">
        <v>397</v>
      </c>
      <c r="G44" s="33">
        <f>开发利用方案主要参数!B115</f>
        <v>0</v>
      </c>
      <c r="H44" s="36" t="s">
        <v>398</v>
      </c>
      <c r="I44" s="33">
        <f>开发利用方案主要参数!B116</f>
        <v>0</v>
      </c>
      <c r="J44" s="36" t="s">
        <v>399</v>
      </c>
      <c r="K44" s="33">
        <f>开发利用方案主要参数!B117</f>
        <v>0</v>
      </c>
      <c r="L44" s="36" t="s">
        <v>400</v>
      </c>
      <c r="M44" s="33">
        <f>开发利用方案主要参数!B118</f>
        <v>0</v>
      </c>
      <c r="N44" s="36" t="s">
        <v>401</v>
      </c>
      <c r="O44" s="33">
        <f>开发利用方案主要参数!B119</f>
        <v>0</v>
      </c>
      <c r="P44" s="36" t="s">
        <v>404</v>
      </c>
      <c r="Q44" s="33">
        <f>开发利用方案主要参数!B120</f>
        <v>0</v>
      </c>
      <c r="R44" s="33" t="s">
        <v>405</v>
      </c>
      <c r="S44" s="33">
        <f>开发利用方案主要参数!B121</f>
        <v>0</v>
      </c>
      <c r="T44" s="36" t="s">
        <v>406</v>
      </c>
    </row>
    <row r="45" spans="1:20" ht="41.65" x14ac:dyDescent="0.4">
      <c r="B45" s="33">
        <f>开发利用方案主要参数!$B$2</f>
        <v>0</v>
      </c>
      <c r="C45" s="34" t="str">
        <f t="shared" si="3"/>
        <v/>
      </c>
      <c r="D45" s="35" t="str">
        <f t="shared" si="4"/>
        <v>采场出矿0。每次爆破落矿以后，0。出矿后要及时清理工作面松石，平整场地，为下一循环作业做好准备。当0全部采完以后，0。</v>
      </c>
      <c r="F45" s="36" t="s">
        <v>407</v>
      </c>
      <c r="G45" s="33">
        <f>开发利用方案主要参数!B122</f>
        <v>0</v>
      </c>
      <c r="H45" s="36" t="s">
        <v>408</v>
      </c>
      <c r="I45" s="33">
        <f>开发利用方案主要参数!B123</f>
        <v>0</v>
      </c>
      <c r="J45" s="36" t="s">
        <v>409</v>
      </c>
      <c r="K45" s="33">
        <f>开发利用方案主要参数!B124</f>
        <v>0</v>
      </c>
      <c r="L45" s="36" t="s">
        <v>410</v>
      </c>
      <c r="M45" s="36">
        <f>开发利用方案主要参数!B125</f>
        <v>0</v>
      </c>
      <c r="N45" s="36" t="s">
        <v>368</v>
      </c>
    </row>
    <row r="46" spans="1:20" ht="27.75" x14ac:dyDescent="0.4">
      <c r="B46" s="33">
        <f>开发利用方案主要参数!$B$2</f>
        <v>0</v>
      </c>
      <c r="C46" s="34" t="str">
        <f t="shared" si="3"/>
        <v/>
      </c>
      <c r="D46" s="35" t="str">
        <f t="shared" si="4"/>
        <v>新鲜风经0进入，经过采场冲洗作业面后，污风通过采场0排至回风平巷排出。0，防止污风串连。</v>
      </c>
      <c r="F46" s="36" t="s">
        <v>411</v>
      </c>
      <c r="G46" s="33">
        <f>开发利用方案主要参数!B126</f>
        <v>0</v>
      </c>
      <c r="H46" s="36" t="s">
        <v>412</v>
      </c>
      <c r="I46" s="33">
        <f>开发利用方案主要参数!B127</f>
        <v>0</v>
      </c>
      <c r="J46" s="36" t="s">
        <v>413</v>
      </c>
      <c r="K46" s="33">
        <f>开发利用方案主要参数!B128</f>
        <v>0</v>
      </c>
      <c r="L46" s="36" t="s">
        <v>414</v>
      </c>
    </row>
    <row r="47" spans="1:20" ht="27.75" x14ac:dyDescent="0.4">
      <c r="B47" s="33">
        <f>开发利用方案主要参数!$B$2</f>
        <v>0</v>
      </c>
      <c r="C47" s="34" t="str">
        <f t="shared" si="3"/>
        <v/>
      </c>
      <c r="D47" s="35" t="str">
        <f t="shared" si="4"/>
        <v>矿块回采结束后，采用0处理采空区，以上工作完成后，便可开始下一循环工作。</v>
      </c>
      <c r="F47" s="36" t="s">
        <v>415</v>
      </c>
      <c r="G47" s="33">
        <f>开发利用方案主要参数!B129</f>
        <v>0</v>
      </c>
      <c r="H47" s="36" t="s">
        <v>416</v>
      </c>
    </row>
    <row r="48" spans="1:20" ht="41.65" x14ac:dyDescent="0.4">
      <c r="B48" s="33">
        <f>开发利用方案主要参数!$B$2</f>
        <v>0</v>
      </c>
      <c r="C48" s="34" t="str">
        <f t="shared" si="3"/>
        <v/>
      </c>
      <c r="D48" s="35" t="str">
        <f t="shared" si="4"/>
        <v>本次设计推荐0。从资源回采的角度分析，选择的采矿方法能从经济、安全的条件下可以最大限度地回采矿产资源，地下开采的资源利用情况总的情况是好的。</v>
      </c>
      <c r="F48" s="36" t="s">
        <v>420</v>
      </c>
      <c r="G48" s="33">
        <f>开发利用方案主要参数!B75</f>
        <v>0</v>
      </c>
      <c r="H48" s="36" t="s">
        <v>421</v>
      </c>
    </row>
    <row r="49" spans="1:20" x14ac:dyDescent="0.4">
      <c r="A49" s="32" t="s">
        <v>422</v>
      </c>
      <c r="B49" s="33">
        <f>开发利用方案主要参数!B130</f>
        <v>0</v>
      </c>
      <c r="C49" s="34" t="str">
        <f t="shared" si="3"/>
        <v/>
      </c>
      <c r="D49" s="35" t="str">
        <f t="shared" si="4"/>
        <v>0</v>
      </c>
      <c r="F49" s="33">
        <f>开发利用方案主要参数!B130</f>
        <v>0</v>
      </c>
    </row>
    <row r="50" spans="1:20" x14ac:dyDescent="0.4">
      <c r="B50" s="33">
        <f>开发利用方案主要参数!B131</f>
        <v>0</v>
      </c>
      <c r="C50" s="34" t="str">
        <f t="shared" si="3"/>
        <v/>
      </c>
      <c r="D50" s="35" t="str">
        <f t="shared" si="4"/>
        <v>0</v>
      </c>
      <c r="F50" s="33">
        <f>开发利用方案主要参数!B131</f>
        <v>0</v>
      </c>
    </row>
    <row r="51" spans="1:20" ht="27.75" x14ac:dyDescent="0.4">
      <c r="A51" s="32" t="s">
        <v>423</v>
      </c>
      <c r="B51" s="33">
        <f>开发利用方案主要参数!$B$2</f>
        <v>0</v>
      </c>
      <c r="C51" s="34" t="str">
        <f t="shared" si="3"/>
        <v/>
      </c>
      <c r="D51" s="35" t="str">
        <f t="shared" si="4"/>
        <v>00不利用资源量，合计：0，不利用资源量见【JSTY-03】。</v>
      </c>
      <c r="F51" s="33">
        <f>开发利用方案主要参数!B132</f>
        <v>0</v>
      </c>
      <c r="G51" s="33">
        <f>开发利用方案主要参数!B133</f>
        <v>0</v>
      </c>
      <c r="H51" s="36" t="s">
        <v>424</v>
      </c>
      <c r="I51" s="33">
        <f>开发利用方案主要参数!B134</f>
        <v>0</v>
      </c>
      <c r="J51" s="36" t="s">
        <v>425</v>
      </c>
    </row>
    <row r="52" spans="1:20" ht="55.5" x14ac:dyDescent="0.4">
      <c r="A52" s="32" t="s">
        <v>426</v>
      </c>
      <c r="B52" s="33">
        <f>开发利用方案主要参数!$B$2</f>
        <v>0</v>
      </c>
      <c r="C52" s="34" t="str">
        <f t="shared" si="3"/>
        <v/>
      </c>
      <c r="D52" s="35" t="str">
        <f t="shared" si="4"/>
        <v>结合矿床勘探程度等因素，设计利用资源量计算过程中，对于探明的经济基础量、控制的经济基础量全部利用；推断的内蕴经济资源量按0可信度系数计入设计利用资源量。扣除上述设计损失量，设计利用0。</v>
      </c>
      <c r="F52" s="36" t="s">
        <v>427</v>
      </c>
      <c r="G52" s="33">
        <f>开发利用方案主要参数!B135</f>
        <v>0</v>
      </c>
      <c r="H52" s="36" t="s">
        <v>428</v>
      </c>
      <c r="I52" s="33">
        <f>开发利用方案主要参数!B136</f>
        <v>0</v>
      </c>
      <c r="J52" s="36" t="s">
        <v>368</v>
      </c>
    </row>
    <row r="53" spans="1:20" x14ac:dyDescent="0.4">
      <c r="A53" s="32" t="s">
        <v>429</v>
      </c>
      <c r="B53" s="33">
        <f>开发利用方案主要参数!$B$2</f>
        <v>0</v>
      </c>
      <c r="C53" s="34" t="str">
        <f t="shared" si="3"/>
        <v/>
      </c>
      <c r="D53" s="35" t="str">
        <f t="shared" si="4"/>
        <v>0</v>
      </c>
      <c r="F53" s="33">
        <f>开发利用方案主要参数!B137</f>
        <v>0</v>
      </c>
    </row>
    <row r="54" spans="1:20" x14ac:dyDescent="0.4">
      <c r="A54" s="32" t="s">
        <v>430</v>
      </c>
      <c r="B54" s="33">
        <f>开发利用方案主要参数!$B$2</f>
        <v>0</v>
      </c>
      <c r="C54" s="34" t="str">
        <f t="shared" si="3"/>
        <v/>
      </c>
      <c r="D54" s="35" t="str">
        <f t="shared" si="4"/>
        <v>按废石混入率0%计算，采出矿石量为0万t，详见表4-4。</v>
      </c>
      <c r="F54" s="36" t="s">
        <v>431</v>
      </c>
      <c r="G54" s="33">
        <f>开发利用方案主要参数!B138</f>
        <v>0</v>
      </c>
      <c r="H54" s="36" t="s">
        <v>432</v>
      </c>
      <c r="I54" s="33">
        <f>开发利用方案主要参数!B139</f>
        <v>0</v>
      </c>
      <c r="J54" s="36" t="s">
        <v>433</v>
      </c>
    </row>
    <row r="55" spans="1:20" ht="41.65" x14ac:dyDescent="0.4">
      <c r="A55" s="32" t="s">
        <v>434</v>
      </c>
      <c r="B55" s="33">
        <f>开发利用方案主要参数!$B$2</f>
        <v>0</v>
      </c>
      <c r="C55" s="34" t="str">
        <f t="shared" si="3"/>
        <v/>
      </c>
      <c r="D55" s="35" t="str">
        <f t="shared" si="4"/>
        <v>根据自然资源部发布的0，地下开采矿山依据地质品位的不同，回采率最低指标要求见该矿地下开采回采率最低指标要求表【JSDX-39】。</v>
      </c>
      <c r="F55" s="36" t="s">
        <v>435</v>
      </c>
      <c r="G55" s="33">
        <f>开发利用方案主要参数!B140</f>
        <v>0</v>
      </c>
      <c r="H55" s="36" t="s">
        <v>436</v>
      </c>
    </row>
    <row r="56" spans="1:20" x14ac:dyDescent="0.4">
      <c r="B56" s="33">
        <f>开发利用方案主要参数!B141</f>
        <v>0</v>
      </c>
      <c r="C56" s="34" t="str">
        <f t="shared" si="3"/>
        <v/>
      </c>
      <c r="D56" s="35" t="str">
        <f t="shared" si="4"/>
        <v>0</v>
      </c>
      <c r="F56" s="33">
        <f>开发利用方案主要参数!B141</f>
        <v>0</v>
      </c>
    </row>
    <row r="57" spans="1:20" x14ac:dyDescent="0.4">
      <c r="A57" s="32" t="s">
        <v>437</v>
      </c>
      <c r="B57" s="33">
        <f>开发利用方案主要参数!B130</f>
        <v>0</v>
      </c>
      <c r="C57" s="34" t="str">
        <f t="shared" si="3"/>
        <v/>
      </c>
      <c r="D57" s="35" t="str">
        <f t="shared" si="4"/>
        <v>0</v>
      </c>
      <c r="F57" s="33">
        <f>开发利用方案主要参数!B142</f>
        <v>0</v>
      </c>
    </row>
    <row r="58" spans="1:20" ht="69.400000000000006" x14ac:dyDescent="0.4">
      <c r="A58" s="32" t="s">
        <v>447</v>
      </c>
      <c r="B58" s="33">
        <f>开发利用方案主要参数!$B$2</f>
        <v>0</v>
      </c>
      <c r="C58" s="34" t="str">
        <f t="shared" si="3"/>
        <v/>
      </c>
      <c r="D58" s="35" t="str">
        <f t="shared" si="4"/>
        <v>本次开发利用方案选用的采矿方法为：0。国内矿山上述采矿方法的矿块生产能力为0；矿块利用系为0。考虑到本矿属0矿体为主，开采条件0。根据《有色金属采矿设计规范》（GB50771-2012）9.1.2节，按中段可同时回采的矿块数和矿块生产能力进行计算矿山生产能力，如下式计算：</v>
      </c>
      <c r="F58" s="36" t="s">
        <v>438</v>
      </c>
      <c r="G58" s="33">
        <f>开发利用方案主要参数!B144</f>
        <v>0</v>
      </c>
      <c r="H58" s="36" t="s">
        <v>442</v>
      </c>
      <c r="I58" s="33">
        <f>开发利用方案主要参数!B145</f>
        <v>0</v>
      </c>
      <c r="J58" s="36" t="s">
        <v>443</v>
      </c>
      <c r="K58" s="33">
        <f>开发利用方案主要参数!B146</f>
        <v>0</v>
      </c>
      <c r="L58" s="36" t="s">
        <v>444</v>
      </c>
      <c r="M58" s="33">
        <f>开发利用方案主要参数!B147</f>
        <v>0</v>
      </c>
      <c r="N58" s="36" t="s">
        <v>445</v>
      </c>
      <c r="O58" s="33">
        <f>开发利用方案主要参数!B148</f>
        <v>0</v>
      </c>
      <c r="P58" s="36" t="s">
        <v>446</v>
      </c>
    </row>
    <row r="59" spans="1:20" ht="83.25" x14ac:dyDescent="0.4">
      <c r="B59" s="33">
        <f>开发利用方案主要参数!$B$2</f>
        <v>0</v>
      </c>
      <c r="C59" s="34" t="str">
        <f t="shared" si="3"/>
        <v/>
      </c>
      <c r="D59" s="35" t="str">
        <f t="shared" si="4"/>
        <v>参考同类矿山的服务年限和《有色金属采矿设计规范》（GB50771-2012）3.0.15规定的新建地下矿山的设计合理服务年限，宜符合大型矿山&gt;25a，中型矿山&gt;15a，小型矿山&gt;8a，改扩建矿山不宜低于相同开采方式的新建矿山设计合理服务年限的50%之规定，此服务年限是较为合理的，生产规模为0t/a是合适的。</v>
      </c>
      <c r="F59" s="36" t="s">
        <v>448</v>
      </c>
      <c r="G59" s="33">
        <f>开发利用方案主要参数!B143</f>
        <v>0</v>
      </c>
      <c r="H59" s="36" t="s">
        <v>449</v>
      </c>
    </row>
    <row r="60" spans="1:20" ht="27.75" x14ac:dyDescent="0.4">
      <c r="B60" s="33">
        <f>开发利用方案主要参数!$B$2</f>
        <v>0</v>
      </c>
      <c r="C60" s="34" t="str">
        <f t="shared" si="3"/>
        <v/>
      </c>
      <c r="D60" s="35" t="str">
        <f t="shared" si="4"/>
        <v>综上述三种方法的验算结果分析可知，矿山可完成0t/a的生产任务，因此，设计拟建生产规模为0t/a 较为合理。</v>
      </c>
      <c r="F60" s="36" t="s">
        <v>450</v>
      </c>
      <c r="G60" s="33">
        <f>开发利用方案主要参数!B143</f>
        <v>0</v>
      </c>
      <c r="H60" s="36" t="s">
        <v>451</v>
      </c>
      <c r="I60" s="33">
        <f>开发利用方案主要参数!B143</f>
        <v>0</v>
      </c>
      <c r="J60" s="36" t="s">
        <v>452</v>
      </c>
    </row>
    <row r="61" spans="1:20" x14ac:dyDescent="0.4">
      <c r="A61" s="32" t="s">
        <v>453</v>
      </c>
      <c r="B61" s="33">
        <f>开发利用方案主要参数!$B$2</f>
        <v>0</v>
      </c>
      <c r="C61" s="34" t="str">
        <f t="shared" si="3"/>
        <v/>
      </c>
      <c r="D61" s="35" t="str">
        <f t="shared" si="4"/>
        <v>矿山实行0。</v>
      </c>
      <c r="F61" s="36" t="s">
        <v>454</v>
      </c>
      <c r="G61" s="33">
        <f>开发利用方案主要参数!B150</f>
        <v>0</v>
      </c>
      <c r="H61" s="36" t="s">
        <v>369</v>
      </c>
    </row>
    <row r="62" spans="1:20" ht="41.65" x14ac:dyDescent="0.4">
      <c r="A62" s="32" t="s">
        <v>459</v>
      </c>
      <c r="B62" s="33">
        <f>开发利用方案主要参数!$B$2</f>
        <v>0</v>
      </c>
      <c r="C62" s="34" t="str">
        <f t="shared" si="3"/>
        <v/>
      </c>
      <c r="D62" s="35" t="str">
        <f t="shared" si="4"/>
        <v>根据推荐的开拓方案和必须形成的生产系统和保有的三级矿量，基建工程主要包括：0等，基建总工程量为0m³。基建工程量见表【JSDX-35】。</v>
      </c>
      <c r="F62" s="36" t="s">
        <v>455</v>
      </c>
      <c r="G62" s="33">
        <f>开发利用方案主要参数!B151</f>
        <v>0</v>
      </c>
      <c r="H62" s="36" t="s">
        <v>456</v>
      </c>
      <c r="I62" s="33">
        <f>开发利用方案主要参数!B152</f>
        <v>0</v>
      </c>
      <c r="J62" s="36" t="s">
        <v>457</v>
      </c>
    </row>
    <row r="63" spans="1:20" ht="41.65" x14ac:dyDescent="0.4">
      <c r="B63" s="33">
        <f>开发利用方案主要参数!$B$2</f>
        <v>0</v>
      </c>
      <c r="C63" s="34" t="str">
        <f t="shared" si="3"/>
        <v/>
      </c>
      <c r="D63" s="35" t="str">
        <f t="shared" si="4"/>
        <v>按上述掘进速度，各中段多个工作面同时工作，平行施工，全部井巷基建工程（包括安装、调试）可以在0a内完成。基建进度计划见表【JSDX-3**】。</v>
      </c>
      <c r="F63" s="36" t="s">
        <v>458</v>
      </c>
      <c r="G63" s="33">
        <f>开发利用方案主要参数!B153</f>
        <v>0</v>
      </c>
      <c r="H63" s="36" t="s">
        <v>478</v>
      </c>
    </row>
    <row r="64" spans="1:20" ht="41.65" x14ac:dyDescent="0.4">
      <c r="A64" s="32" t="s">
        <v>460</v>
      </c>
      <c r="B64" s="33">
        <f>开发利用方案主要参数!$B$2</f>
        <v>0</v>
      </c>
      <c r="C64" s="34" t="str">
        <f t="shared" si="3"/>
        <v/>
      </c>
      <c r="D64" s="35" t="str">
        <f t="shared" si="4"/>
        <v>矿山的地下开采生产服务年限约为0a（不含基建期）。矿山基建0后，0开始生产，第0a为投产年，第0a为稳产年，第0a为减产年。回采进度计划见表【JSDX-37】。</v>
      </c>
      <c r="F64" s="36" t="s">
        <v>461</v>
      </c>
      <c r="G64" s="36">
        <f>开发利用方案主要参数!B149</f>
        <v>0</v>
      </c>
      <c r="H64" s="36" t="s">
        <v>462</v>
      </c>
      <c r="I64" s="36">
        <f>开发利用方案主要参数!B153</f>
        <v>0</v>
      </c>
      <c r="J64" s="36" t="s">
        <v>463</v>
      </c>
      <c r="K64" s="36">
        <f>开发利用方案主要参数!B9</f>
        <v>0</v>
      </c>
      <c r="L64" s="36" t="s">
        <v>464</v>
      </c>
      <c r="M64" s="36">
        <f>开发利用方案主要参数!B154</f>
        <v>0</v>
      </c>
      <c r="N64" s="36" t="s">
        <v>466</v>
      </c>
      <c r="O64" s="36">
        <f>开发利用方案主要参数!B155</f>
        <v>0</v>
      </c>
      <c r="P64" s="36" t="s">
        <v>467</v>
      </c>
      <c r="Q64" s="36">
        <f>开发利用方案主要参数!B156</f>
        <v>0</v>
      </c>
      <c r="R64" s="36" t="s">
        <v>465</v>
      </c>
      <c r="S64" s="36"/>
      <c r="T64" s="36"/>
    </row>
    <row r="65" spans="1:20" x14ac:dyDescent="0.4">
      <c r="A65" s="32" t="s">
        <v>468</v>
      </c>
      <c r="B65" s="33">
        <f>开发利用方案主要参数!$B$2</f>
        <v>0</v>
      </c>
      <c r="C65" s="34" t="str">
        <f t="shared" si="3"/>
        <v/>
      </c>
      <c r="D65" s="35" t="str">
        <f t="shared" si="4"/>
        <v>00不利用资源量，合计：0。</v>
      </c>
      <c r="F65" s="33">
        <f>开发利用方案主要参数!B132</f>
        <v>0</v>
      </c>
      <c r="G65" s="36">
        <f>开发利用方案主要参数!B133</f>
        <v>0</v>
      </c>
      <c r="H65" s="36" t="s">
        <v>424</v>
      </c>
      <c r="I65" s="36">
        <f>开发利用方案主要参数!B134</f>
        <v>0</v>
      </c>
      <c r="J65" s="36" t="s">
        <v>369</v>
      </c>
      <c r="K65" s="36"/>
      <c r="L65" s="36"/>
      <c r="M65" s="36"/>
      <c r="N65" s="36"/>
      <c r="O65" s="36"/>
      <c r="P65" s="36"/>
      <c r="Q65" s="36"/>
      <c r="R65" s="36"/>
      <c r="S65" s="36"/>
      <c r="T65" s="36"/>
    </row>
    <row r="66" spans="1:20" ht="55.5" x14ac:dyDescent="0.4">
      <c r="B66" s="33">
        <f>开发利用方案主要参数!$B$2</f>
        <v>0</v>
      </c>
      <c r="C66" s="34" t="str">
        <f t="shared" si="3"/>
        <v/>
      </c>
      <c r="D66" s="35" t="str">
        <f t="shared" si="4"/>
        <v>结合矿床勘探程度等因素，设计利用资源量计算过程中，对于探明的经济基础量、控制的经济基础量全部利用；推断的内蕴经济资源量按0可信度系数计入设计利用资源量。扣除上述设计损失量，设计利用0。</v>
      </c>
      <c r="F66" s="36" t="s">
        <v>427</v>
      </c>
      <c r="G66" s="33">
        <f>开发利用方案主要参数!B135</f>
        <v>0</v>
      </c>
      <c r="H66" s="36" t="s">
        <v>428</v>
      </c>
      <c r="I66" s="33">
        <f>开发利用方案主要参数!B136</f>
        <v>0</v>
      </c>
      <c r="J66" s="36" t="s">
        <v>369</v>
      </c>
    </row>
    <row r="67" spans="1:20" x14ac:dyDescent="0.4">
      <c r="A67" s="32" t="s">
        <v>469</v>
      </c>
      <c r="B67" s="33">
        <f>开发利用方案主要参数!$B$2</f>
        <v>0</v>
      </c>
      <c r="C67" s="34" t="str">
        <f t="shared" si="3"/>
        <v/>
      </c>
      <c r="D67" s="35" t="str">
        <f t="shared" si="4"/>
        <v>总体原则为0。首采地段为0。</v>
      </c>
      <c r="F67" s="36" t="s">
        <v>377</v>
      </c>
      <c r="G67" s="32">
        <f>开发利用方案主要参数!B73</f>
        <v>0</v>
      </c>
      <c r="H67" s="36" t="s">
        <v>470</v>
      </c>
      <c r="I67" s="33">
        <f>开发利用方案主要参数!B9</f>
        <v>0</v>
      </c>
      <c r="J67" s="36" t="s">
        <v>369</v>
      </c>
    </row>
    <row r="68" spans="1:20" ht="27.75" x14ac:dyDescent="0.4">
      <c r="A68" s="32" t="s">
        <v>471</v>
      </c>
      <c r="B68" s="33">
        <f>开发利用方案主要参数!$B$2</f>
        <v>0</v>
      </c>
      <c r="C68" s="34" t="str">
        <f t="shared" si="3"/>
        <v/>
      </c>
      <c r="D68" s="35" t="str">
        <f t="shared" si="4"/>
        <v>根据矿体倾角及厚度、矿体形态、矿石的品位及矿岩稳固性，推荐0。</v>
      </c>
      <c r="F68" s="36" t="s">
        <v>472</v>
      </c>
      <c r="G68" s="33">
        <f>开发利用方案主要参数!B75</f>
        <v>0</v>
      </c>
      <c r="H68" s="36" t="s">
        <v>369</v>
      </c>
    </row>
    <row r="69" spans="1:20" x14ac:dyDescent="0.4">
      <c r="A69" s="32" t="s">
        <v>473</v>
      </c>
      <c r="B69" s="33">
        <f>开发利用方案主要参数!$B$2</f>
        <v>0</v>
      </c>
      <c r="C69" s="34" t="str">
        <f t="shared" si="3"/>
        <v/>
      </c>
      <c r="D69" s="35" t="str">
        <f t="shared" si="4"/>
        <v>0</v>
      </c>
      <c r="F69" s="33">
        <f>开发利用方案主要参数!B142</f>
        <v>0</v>
      </c>
    </row>
    <row r="70" spans="1:20" x14ac:dyDescent="0.4">
      <c r="A70" s="32" t="s">
        <v>474</v>
      </c>
      <c r="B70" s="33">
        <f>开发利用方案主要参数!$B$2</f>
        <v>0</v>
      </c>
      <c r="C70" s="34" t="str">
        <f t="shared" si="3"/>
        <v/>
      </c>
      <c r="D70" s="35" t="str">
        <f t="shared" si="4"/>
        <v>矿山采用0。</v>
      </c>
      <c r="F70" s="36" t="s">
        <v>475</v>
      </c>
      <c r="G70" s="33">
        <f>开发利用方案主要参数!B150</f>
        <v>0</v>
      </c>
      <c r="H70" s="33" t="s">
        <v>369</v>
      </c>
    </row>
    <row r="71" spans="1:20" ht="41.65" x14ac:dyDescent="0.4">
      <c r="B71" s="33">
        <f>开发利用方案主要参数!$B$2</f>
        <v>0</v>
      </c>
      <c r="C71" s="34" t="str">
        <f t="shared" si="3"/>
        <v/>
      </c>
      <c r="D71" s="35" t="str">
        <f t="shared" si="4"/>
        <v>矿山的地下开采生产服务年限约为0a（不含基建期）。矿山基建0后，0开始生产，第0a为投产年，第0a为稳产年，第0a为减产年。回采进度计划见表【JSDX-37】。</v>
      </c>
      <c r="F71" s="36" t="s">
        <v>461</v>
      </c>
      <c r="G71" s="36">
        <f>开发利用方案主要参数!B149</f>
        <v>0</v>
      </c>
      <c r="H71" s="36" t="s">
        <v>462</v>
      </c>
      <c r="I71" s="36">
        <f>开发利用方案主要参数!B153</f>
        <v>0</v>
      </c>
      <c r="J71" s="36" t="s">
        <v>463</v>
      </c>
      <c r="K71" s="36">
        <f>开发利用方案主要参数!B9</f>
        <v>0</v>
      </c>
      <c r="L71" s="36" t="s">
        <v>464</v>
      </c>
      <c r="M71" s="36">
        <f>开发利用方案主要参数!B154</f>
        <v>0</v>
      </c>
      <c r="N71" s="36" t="s">
        <v>466</v>
      </c>
      <c r="O71" s="36">
        <f>开发利用方案主要参数!B155</f>
        <v>0</v>
      </c>
      <c r="P71" s="36" t="s">
        <v>467</v>
      </c>
      <c r="Q71" s="36">
        <f>开发利用方案主要参数!B156</f>
        <v>0</v>
      </c>
      <c r="R71" s="36" t="s">
        <v>465</v>
      </c>
    </row>
    <row r="72" spans="1:20" x14ac:dyDescent="0.4">
      <c r="A72" s="32" t="s">
        <v>476</v>
      </c>
      <c r="B72" s="33">
        <f>开发利用方案主要参数!$B$2</f>
        <v>0</v>
      </c>
      <c r="C72" s="34" t="str">
        <f t="shared" si="3"/>
        <v/>
      </c>
      <c r="D72" s="35" t="str">
        <f t="shared" si="4"/>
        <v>0</v>
      </c>
      <c r="F72" s="33">
        <f>开发利用方案主要参数!B157</f>
        <v>0</v>
      </c>
    </row>
  </sheetData>
  <phoneticPr fontId="3" type="noConversion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49FC8-76FB-45A7-A5A2-482C8D4DB114}">
  <dimension ref="A1:J159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9" defaultRowHeight="13.5" x14ac:dyDescent="0.4"/>
  <cols>
    <col min="1" max="1" width="37.86328125" style="7" customWidth="1"/>
    <col min="2" max="2" width="60.59765625" style="13" customWidth="1"/>
    <col min="3" max="3" width="50.59765625" style="1" customWidth="1"/>
    <col min="4" max="10" width="50.59765625" style="2" customWidth="1"/>
    <col min="11" max="16384" width="9" style="2"/>
  </cols>
  <sheetData>
    <row r="1" spans="1:10" s="3" customFormat="1" x14ac:dyDescent="0.4">
      <c r="A1" s="4" t="s">
        <v>0</v>
      </c>
      <c r="B1" s="12" t="s">
        <v>253</v>
      </c>
      <c r="C1" s="8" t="s">
        <v>250</v>
      </c>
      <c r="D1" s="8" t="s">
        <v>251</v>
      </c>
      <c r="E1" s="8" t="s">
        <v>275</v>
      </c>
      <c r="F1" s="8" t="s">
        <v>345</v>
      </c>
      <c r="G1" s="8" t="s">
        <v>346</v>
      </c>
      <c r="H1" s="8" t="s">
        <v>347</v>
      </c>
      <c r="I1" s="8" t="s">
        <v>348</v>
      </c>
      <c r="J1" s="8" t="s">
        <v>349</v>
      </c>
    </row>
    <row r="2" spans="1:10" x14ac:dyDescent="0.4">
      <c r="A2" s="27" t="s">
        <v>139</v>
      </c>
      <c r="B2" s="39"/>
      <c r="C2" s="10" t="s">
        <v>140</v>
      </c>
    </row>
    <row r="3" spans="1:10" x14ac:dyDescent="0.4">
      <c r="A3" s="27" t="s">
        <v>141</v>
      </c>
      <c r="B3" s="39"/>
      <c r="C3" s="10" t="s">
        <v>142</v>
      </c>
    </row>
    <row r="4" spans="1:10" x14ac:dyDescent="0.4">
      <c r="A4" s="27" t="s">
        <v>143</v>
      </c>
      <c r="B4" s="39"/>
      <c r="C4" s="10" t="s">
        <v>144</v>
      </c>
    </row>
    <row r="5" spans="1:10" ht="40.5" x14ac:dyDescent="0.4">
      <c r="A5" s="27" t="s">
        <v>145</v>
      </c>
      <c r="B5" s="39"/>
      <c r="C5" s="10" t="s">
        <v>146</v>
      </c>
    </row>
    <row r="6" spans="1:10" x14ac:dyDescent="0.4">
      <c r="A6" s="27" t="s">
        <v>147</v>
      </c>
      <c r="B6" s="40"/>
      <c r="C6" s="9">
        <v>50</v>
      </c>
    </row>
    <row r="7" spans="1:10" ht="40.5" x14ac:dyDescent="0.4">
      <c r="A7" s="27" t="s">
        <v>148</v>
      </c>
      <c r="B7" s="39"/>
      <c r="C7" s="10" t="s">
        <v>149</v>
      </c>
    </row>
    <row r="8" spans="1:10" x14ac:dyDescent="0.4">
      <c r="A8" s="27" t="s">
        <v>150</v>
      </c>
      <c r="B8" s="39"/>
      <c r="C8" s="10" t="s">
        <v>151</v>
      </c>
    </row>
    <row r="9" spans="1:10" x14ac:dyDescent="0.4">
      <c r="A9" s="27" t="s">
        <v>1</v>
      </c>
      <c r="B9" s="40"/>
      <c r="C9" s="9" t="s">
        <v>2</v>
      </c>
    </row>
    <row r="10" spans="1:10" x14ac:dyDescent="0.4">
      <c r="A10" s="27" t="s">
        <v>152</v>
      </c>
      <c r="B10" s="39"/>
      <c r="C10" s="10" t="s">
        <v>153</v>
      </c>
    </row>
    <row r="11" spans="1:10" x14ac:dyDescent="0.4">
      <c r="A11" s="27" t="s">
        <v>154</v>
      </c>
      <c r="B11" s="39"/>
      <c r="C11" s="10" t="s">
        <v>297</v>
      </c>
    </row>
    <row r="12" spans="1:10" x14ac:dyDescent="0.4">
      <c r="A12" s="27" t="s">
        <v>155</v>
      </c>
      <c r="B12" s="39"/>
      <c r="C12" s="10" t="s">
        <v>156</v>
      </c>
    </row>
    <row r="13" spans="1:10" x14ac:dyDescent="0.4">
      <c r="A13" s="27" t="s">
        <v>157</v>
      </c>
      <c r="B13" s="39"/>
      <c r="C13" s="10" t="s">
        <v>158</v>
      </c>
    </row>
    <row r="14" spans="1:10" x14ac:dyDescent="0.4">
      <c r="A14" s="27" t="s">
        <v>159</v>
      </c>
      <c r="B14" s="39"/>
      <c r="C14" s="10" t="s">
        <v>160</v>
      </c>
    </row>
    <row r="15" spans="1:10" x14ac:dyDescent="0.4">
      <c r="A15" s="27" t="s">
        <v>161</v>
      </c>
      <c r="B15" s="39"/>
      <c r="C15" s="10" t="s">
        <v>162</v>
      </c>
    </row>
    <row r="16" spans="1:10" x14ac:dyDescent="0.4">
      <c r="A16" s="27" t="s">
        <v>163</v>
      </c>
      <c r="B16" s="39"/>
      <c r="C16" s="10" t="s">
        <v>164</v>
      </c>
    </row>
    <row r="17" spans="1:3" ht="27" x14ac:dyDescent="0.4">
      <c r="A17" s="27" t="s">
        <v>165</v>
      </c>
      <c r="B17" s="39"/>
      <c r="C17" s="10" t="s">
        <v>166</v>
      </c>
    </row>
    <row r="18" spans="1:3" x14ac:dyDescent="0.4">
      <c r="A18" s="27" t="s">
        <v>167</v>
      </c>
      <c r="B18" s="39"/>
      <c r="C18" s="10" t="s">
        <v>168</v>
      </c>
    </row>
    <row r="19" spans="1:3" x14ac:dyDescent="0.4">
      <c r="A19" s="27" t="s">
        <v>169</v>
      </c>
      <c r="B19" s="39"/>
      <c r="C19" s="10" t="s">
        <v>170</v>
      </c>
    </row>
    <row r="20" spans="1:3" x14ac:dyDescent="0.4">
      <c r="A20" s="27" t="s">
        <v>171</v>
      </c>
      <c r="B20" s="39"/>
      <c r="C20" s="10" t="s">
        <v>162</v>
      </c>
    </row>
    <row r="21" spans="1:3" ht="27" x14ac:dyDescent="0.4">
      <c r="A21" s="27" t="s">
        <v>172</v>
      </c>
      <c r="B21" s="39"/>
      <c r="C21" s="10" t="s">
        <v>173</v>
      </c>
    </row>
    <row r="22" spans="1:3" x14ac:dyDescent="0.4">
      <c r="A22" s="27" t="s">
        <v>174</v>
      </c>
      <c r="B22" s="39"/>
      <c r="C22" s="10" t="s">
        <v>175</v>
      </c>
    </row>
    <row r="23" spans="1:3" x14ac:dyDescent="0.4">
      <c r="A23" s="27" t="s">
        <v>176</v>
      </c>
      <c r="B23" s="39"/>
      <c r="C23" s="10" t="s">
        <v>177</v>
      </c>
    </row>
    <row r="24" spans="1:3" x14ac:dyDescent="0.4">
      <c r="A24" s="27" t="s">
        <v>178</v>
      </c>
      <c r="B24" s="39"/>
      <c r="C24" s="10" t="s">
        <v>179</v>
      </c>
    </row>
    <row r="25" spans="1:3" x14ac:dyDescent="0.4">
      <c r="A25" s="27" t="s">
        <v>180</v>
      </c>
      <c r="B25" s="39"/>
      <c r="C25" s="10" t="s">
        <v>181</v>
      </c>
    </row>
    <row r="26" spans="1:3" x14ac:dyDescent="0.4">
      <c r="A26" s="27" t="s">
        <v>182</v>
      </c>
      <c r="B26" s="39"/>
      <c r="C26" s="10" t="s">
        <v>183</v>
      </c>
    </row>
    <row r="27" spans="1:3" x14ac:dyDescent="0.4">
      <c r="A27" s="27" t="s">
        <v>184</v>
      </c>
      <c r="B27" s="39"/>
      <c r="C27" s="10" t="s">
        <v>185</v>
      </c>
    </row>
    <row r="28" spans="1:3" x14ac:dyDescent="0.4">
      <c r="A28" s="27" t="s">
        <v>186</v>
      </c>
      <c r="B28" s="39"/>
      <c r="C28" s="10" t="s">
        <v>187</v>
      </c>
    </row>
    <row r="29" spans="1:3" x14ac:dyDescent="0.4">
      <c r="A29" s="27" t="s">
        <v>188</v>
      </c>
      <c r="B29" s="39"/>
      <c r="C29" s="10" t="s">
        <v>189</v>
      </c>
    </row>
    <row r="30" spans="1:3" x14ac:dyDescent="0.4">
      <c r="A30" s="27" t="s">
        <v>190</v>
      </c>
      <c r="B30" s="39"/>
      <c r="C30" s="10" t="s">
        <v>191</v>
      </c>
    </row>
    <row r="31" spans="1:3" x14ac:dyDescent="0.4">
      <c r="A31" s="27" t="s">
        <v>192</v>
      </c>
      <c r="B31" s="39"/>
      <c r="C31" s="10" t="s">
        <v>193</v>
      </c>
    </row>
    <row r="32" spans="1:3" x14ac:dyDescent="0.4">
      <c r="A32" s="27" t="s">
        <v>194</v>
      </c>
      <c r="B32" s="39"/>
      <c r="C32" s="10" t="s">
        <v>195</v>
      </c>
    </row>
    <row r="33" spans="1:3" x14ac:dyDescent="0.4">
      <c r="A33" s="27" t="s">
        <v>196</v>
      </c>
      <c r="B33" s="40"/>
      <c r="C33" s="9" t="s">
        <v>197</v>
      </c>
    </row>
    <row r="34" spans="1:3" ht="54" x14ac:dyDescent="0.4">
      <c r="A34" s="27" t="s">
        <v>198</v>
      </c>
      <c r="B34" s="39"/>
      <c r="C34" s="10" t="s">
        <v>199</v>
      </c>
    </row>
    <row r="35" spans="1:3" x14ac:dyDescent="0.4">
      <c r="A35" s="27" t="s">
        <v>200</v>
      </c>
      <c r="B35" s="39"/>
      <c r="C35" s="10" t="s">
        <v>201</v>
      </c>
    </row>
    <row r="36" spans="1:3" x14ac:dyDescent="0.4">
      <c r="A36" s="27" t="s">
        <v>202</v>
      </c>
      <c r="B36" s="40"/>
      <c r="C36" s="9" t="s">
        <v>203</v>
      </c>
    </row>
    <row r="37" spans="1:3" x14ac:dyDescent="0.4">
      <c r="A37" s="27" t="s">
        <v>204</v>
      </c>
      <c r="B37" s="39"/>
      <c r="C37" s="10" t="s">
        <v>205</v>
      </c>
    </row>
    <row r="38" spans="1:3" x14ac:dyDescent="0.4">
      <c r="A38" s="27" t="s">
        <v>206</v>
      </c>
      <c r="B38" s="39"/>
      <c r="C38" s="10" t="s">
        <v>318</v>
      </c>
    </row>
    <row r="39" spans="1:3" x14ac:dyDescent="0.4">
      <c r="A39" s="5" t="s">
        <v>207</v>
      </c>
      <c r="B39" s="39"/>
      <c r="C39" s="10" t="s">
        <v>208</v>
      </c>
    </row>
    <row r="40" spans="1:3" x14ac:dyDescent="0.4">
      <c r="A40" s="5" t="s">
        <v>209</v>
      </c>
      <c r="B40" s="40"/>
      <c r="C40" s="9" t="s">
        <v>210</v>
      </c>
    </row>
    <row r="41" spans="1:3" x14ac:dyDescent="0.4">
      <c r="A41" s="5" t="s">
        <v>211</v>
      </c>
      <c r="B41" s="39"/>
      <c r="C41" s="10" t="s">
        <v>212</v>
      </c>
    </row>
    <row r="42" spans="1:3" x14ac:dyDescent="0.4">
      <c r="A42" s="5" t="s">
        <v>213</v>
      </c>
      <c r="B42" s="39"/>
      <c r="C42" s="10" t="s">
        <v>187</v>
      </c>
    </row>
    <row r="43" spans="1:3" x14ac:dyDescent="0.4">
      <c r="A43" s="5" t="s">
        <v>224</v>
      </c>
      <c r="B43" s="41"/>
      <c r="C43" s="11" t="s">
        <v>225</v>
      </c>
    </row>
    <row r="44" spans="1:3" x14ac:dyDescent="0.4">
      <c r="A44" s="5" t="s">
        <v>214</v>
      </c>
      <c r="B44" s="41"/>
      <c r="C44" s="11" t="s">
        <v>215</v>
      </c>
    </row>
    <row r="45" spans="1:3" x14ac:dyDescent="0.4">
      <c r="A45" s="5" t="s">
        <v>216</v>
      </c>
      <c r="B45" s="41"/>
      <c r="C45" s="11" t="s">
        <v>217</v>
      </c>
    </row>
    <row r="46" spans="1:3" ht="27" x14ac:dyDescent="0.4">
      <c r="A46" s="5" t="s">
        <v>218</v>
      </c>
      <c r="B46" s="41"/>
      <c r="C46" s="11" t="s">
        <v>219</v>
      </c>
    </row>
    <row r="47" spans="1:3" x14ac:dyDescent="0.4">
      <c r="A47" s="6" t="s">
        <v>220</v>
      </c>
      <c r="B47" s="41"/>
      <c r="C47" s="11" t="s">
        <v>221</v>
      </c>
    </row>
    <row r="48" spans="1:3" x14ac:dyDescent="0.4">
      <c r="A48" s="5" t="s">
        <v>222</v>
      </c>
      <c r="B48" s="41"/>
      <c r="C48" s="11" t="s">
        <v>223</v>
      </c>
    </row>
    <row r="49" spans="1:4" x14ac:dyDescent="0.4">
      <c r="A49" s="26" t="s">
        <v>228</v>
      </c>
      <c r="B49" s="41"/>
      <c r="C49" s="11" t="s">
        <v>229</v>
      </c>
    </row>
    <row r="50" spans="1:4" x14ac:dyDescent="0.4">
      <c r="A50" s="27" t="s">
        <v>230</v>
      </c>
      <c r="B50" s="41"/>
      <c r="C50" s="11" t="s">
        <v>231</v>
      </c>
    </row>
    <row r="51" spans="1:4" x14ac:dyDescent="0.4">
      <c r="A51" s="27" t="s">
        <v>232</v>
      </c>
      <c r="B51" s="41"/>
      <c r="C51" s="11" t="s">
        <v>233</v>
      </c>
    </row>
    <row r="52" spans="1:4" x14ac:dyDescent="0.4">
      <c r="A52" s="27" t="s">
        <v>234</v>
      </c>
      <c r="B52" s="41"/>
      <c r="C52" s="11" t="s">
        <v>488</v>
      </c>
    </row>
    <row r="53" spans="1:4" x14ac:dyDescent="0.4">
      <c r="A53" s="27" t="s">
        <v>235</v>
      </c>
      <c r="B53" s="41"/>
      <c r="C53" s="11">
        <v>80</v>
      </c>
    </row>
    <row r="54" spans="1:4" x14ac:dyDescent="0.4">
      <c r="A54" s="5" t="s">
        <v>248</v>
      </c>
      <c r="B54" s="40"/>
      <c r="C54" s="9" t="s">
        <v>249</v>
      </c>
      <c r="D54" s="9" t="s">
        <v>252</v>
      </c>
    </row>
    <row r="55" spans="1:4" x14ac:dyDescent="0.4">
      <c r="A55" s="5" t="s">
        <v>34</v>
      </c>
      <c r="B55" s="40"/>
      <c r="C55" s="9">
        <v>16</v>
      </c>
    </row>
    <row r="56" spans="1:4" x14ac:dyDescent="0.4">
      <c r="A56" s="5" t="s">
        <v>35</v>
      </c>
      <c r="B56" s="40"/>
      <c r="C56" s="9" t="s">
        <v>36</v>
      </c>
    </row>
    <row r="57" spans="1:4" x14ac:dyDescent="0.4">
      <c r="A57" s="5" t="s">
        <v>37</v>
      </c>
      <c r="B57" s="40"/>
      <c r="C57" s="9" t="s">
        <v>38</v>
      </c>
    </row>
    <row r="58" spans="1:4" x14ac:dyDescent="0.4">
      <c r="A58" s="5" t="s">
        <v>39</v>
      </c>
      <c r="B58" s="40"/>
      <c r="C58" s="9">
        <v>83</v>
      </c>
    </row>
    <row r="59" spans="1:4" ht="40.5" x14ac:dyDescent="0.4">
      <c r="A59" s="5" t="s">
        <v>40</v>
      </c>
      <c r="B59" s="40"/>
      <c r="C59" s="9" t="s">
        <v>254</v>
      </c>
    </row>
    <row r="60" spans="1:4" x14ac:dyDescent="0.4">
      <c r="A60" s="5" t="s">
        <v>41</v>
      </c>
      <c r="B60" s="40"/>
      <c r="C60" s="9" t="s">
        <v>255</v>
      </c>
    </row>
    <row r="61" spans="1:4" x14ac:dyDescent="0.4">
      <c r="A61" s="6" t="s">
        <v>226</v>
      </c>
      <c r="B61" s="40"/>
      <c r="C61" s="9" t="s">
        <v>227</v>
      </c>
    </row>
    <row r="62" spans="1:4" x14ac:dyDescent="0.4">
      <c r="A62" s="5" t="s">
        <v>236</v>
      </c>
      <c r="B62" s="41"/>
      <c r="C62" s="11" t="s">
        <v>237</v>
      </c>
    </row>
    <row r="63" spans="1:4" x14ac:dyDescent="0.4">
      <c r="A63" s="5" t="s">
        <v>238</v>
      </c>
      <c r="B63" s="41"/>
      <c r="C63" s="11" t="s">
        <v>239</v>
      </c>
    </row>
    <row r="64" spans="1:4" x14ac:dyDescent="0.4">
      <c r="A64" s="5" t="s">
        <v>240</v>
      </c>
      <c r="B64" s="41"/>
      <c r="C64" s="11" t="s">
        <v>241</v>
      </c>
    </row>
    <row r="65" spans="1:5" x14ac:dyDescent="0.4">
      <c r="A65" s="5" t="s">
        <v>242</v>
      </c>
      <c r="B65" s="41"/>
      <c r="C65" s="11" t="s">
        <v>243</v>
      </c>
    </row>
    <row r="66" spans="1:5" ht="54" x14ac:dyDescent="0.4">
      <c r="A66" s="5" t="s">
        <v>28</v>
      </c>
      <c r="B66" s="40"/>
      <c r="C66" s="9" t="s">
        <v>29</v>
      </c>
    </row>
    <row r="67" spans="1:5" ht="40.5" x14ac:dyDescent="0.4">
      <c r="A67" s="5" t="s">
        <v>30</v>
      </c>
      <c r="B67" s="40"/>
      <c r="C67" s="9" t="s">
        <v>31</v>
      </c>
    </row>
    <row r="68" spans="1:5" x14ac:dyDescent="0.4">
      <c r="A68" s="5" t="s">
        <v>32</v>
      </c>
      <c r="B68" s="40"/>
      <c r="C68" s="9" t="s">
        <v>33</v>
      </c>
    </row>
    <row r="69" spans="1:5" x14ac:dyDescent="0.4">
      <c r="A69" s="5" t="s">
        <v>42</v>
      </c>
      <c r="B69" s="40"/>
      <c r="C69" s="9" t="s">
        <v>43</v>
      </c>
    </row>
    <row r="70" spans="1:5" x14ac:dyDescent="0.4">
      <c r="A70" s="5" t="s">
        <v>44</v>
      </c>
      <c r="B70" s="40"/>
      <c r="C70" s="9" t="s">
        <v>45</v>
      </c>
    </row>
    <row r="71" spans="1:5" x14ac:dyDescent="0.4">
      <c r="A71" s="5" t="s">
        <v>340</v>
      </c>
      <c r="B71" s="40"/>
      <c r="C71" s="9" t="s">
        <v>46</v>
      </c>
    </row>
    <row r="72" spans="1:5" x14ac:dyDescent="0.4">
      <c r="A72" s="5" t="s">
        <v>47</v>
      </c>
      <c r="B72" s="40"/>
      <c r="C72" s="9" t="s">
        <v>48</v>
      </c>
    </row>
    <row r="73" spans="1:5" s="25" customFormat="1" ht="40.5" x14ac:dyDescent="0.4">
      <c r="A73" s="15" t="s">
        <v>270</v>
      </c>
      <c r="B73" s="42"/>
      <c r="C73" s="16" t="s">
        <v>277</v>
      </c>
      <c r="D73" s="16" t="s">
        <v>278</v>
      </c>
      <c r="E73" s="16" t="s">
        <v>276</v>
      </c>
    </row>
    <row r="74" spans="1:5" ht="67.5" x14ac:dyDescent="0.4">
      <c r="A74" s="28" t="s">
        <v>271</v>
      </c>
      <c r="B74" s="43"/>
      <c r="C74" s="17" t="s">
        <v>272</v>
      </c>
    </row>
    <row r="75" spans="1:5" ht="40.5" x14ac:dyDescent="0.4">
      <c r="A75" s="28" t="s">
        <v>273</v>
      </c>
      <c r="B75" s="43"/>
      <c r="C75" s="17" t="s">
        <v>274</v>
      </c>
    </row>
    <row r="76" spans="1:5" x14ac:dyDescent="0.4">
      <c r="A76" s="27" t="s">
        <v>5</v>
      </c>
      <c r="B76" s="39"/>
      <c r="C76" s="10" t="s">
        <v>6</v>
      </c>
    </row>
    <row r="77" spans="1:5" x14ac:dyDescent="0.4">
      <c r="A77" s="27" t="s">
        <v>50</v>
      </c>
      <c r="B77" s="39"/>
      <c r="C77" s="10" t="s">
        <v>51</v>
      </c>
    </row>
    <row r="78" spans="1:5" x14ac:dyDescent="0.4">
      <c r="A78" s="27" t="s">
        <v>52</v>
      </c>
      <c r="B78" s="40"/>
      <c r="C78" s="9" t="s">
        <v>53</v>
      </c>
    </row>
    <row r="79" spans="1:5" x14ac:dyDescent="0.4">
      <c r="A79" s="27" t="s">
        <v>54</v>
      </c>
      <c r="B79" s="40"/>
      <c r="C79" s="9" t="s">
        <v>55</v>
      </c>
    </row>
    <row r="80" spans="1:5" x14ac:dyDescent="0.4">
      <c r="A80" s="27" t="s">
        <v>56</v>
      </c>
      <c r="B80" s="39"/>
      <c r="C80" s="10" t="s">
        <v>57</v>
      </c>
    </row>
    <row r="81" spans="1:3" x14ac:dyDescent="0.4">
      <c r="A81" s="27" t="s">
        <v>58</v>
      </c>
      <c r="B81" s="40"/>
      <c r="C81" s="9" t="s">
        <v>59</v>
      </c>
    </row>
    <row r="82" spans="1:3" x14ac:dyDescent="0.4">
      <c r="A82" s="27" t="s">
        <v>60</v>
      </c>
      <c r="B82" s="40"/>
      <c r="C82" s="9" t="s">
        <v>59</v>
      </c>
    </row>
    <row r="83" spans="1:3" x14ac:dyDescent="0.4">
      <c r="A83" s="27" t="s">
        <v>61</v>
      </c>
      <c r="B83" s="40"/>
      <c r="C83" s="9" t="s">
        <v>62</v>
      </c>
    </row>
    <row r="84" spans="1:3" x14ac:dyDescent="0.4">
      <c r="A84" s="27" t="s">
        <v>63</v>
      </c>
      <c r="B84" s="40"/>
      <c r="C84" s="9" t="s">
        <v>64</v>
      </c>
    </row>
    <row r="85" spans="1:3" ht="27" x14ac:dyDescent="0.4">
      <c r="A85" s="27" t="s">
        <v>65</v>
      </c>
      <c r="B85" s="39"/>
      <c r="C85" s="10" t="s">
        <v>66</v>
      </c>
    </row>
    <row r="86" spans="1:3" ht="40.5" x14ac:dyDescent="0.4">
      <c r="A86" s="27" t="s">
        <v>67</v>
      </c>
      <c r="B86" s="39"/>
      <c r="C86" s="10" t="s">
        <v>68</v>
      </c>
    </row>
    <row r="87" spans="1:3" ht="27" x14ac:dyDescent="0.4">
      <c r="A87" s="27" t="s">
        <v>69</v>
      </c>
      <c r="B87" s="39"/>
      <c r="C87" s="10" t="s">
        <v>70</v>
      </c>
    </row>
    <row r="88" spans="1:3" ht="40.5" x14ac:dyDescent="0.4">
      <c r="A88" s="27" t="s">
        <v>71</v>
      </c>
      <c r="B88" s="39"/>
      <c r="C88" s="10" t="s">
        <v>72</v>
      </c>
    </row>
    <row r="89" spans="1:3" x14ac:dyDescent="0.4">
      <c r="A89" s="27" t="s">
        <v>73</v>
      </c>
      <c r="B89" s="39"/>
      <c r="C89" s="10" t="s">
        <v>74</v>
      </c>
    </row>
    <row r="90" spans="1:3" x14ac:dyDescent="0.4">
      <c r="A90" s="27" t="s">
        <v>75</v>
      </c>
      <c r="B90" s="39"/>
      <c r="C90" s="10" t="s">
        <v>76</v>
      </c>
    </row>
    <row r="91" spans="1:3" x14ac:dyDescent="0.4">
      <c r="A91" s="27" t="s">
        <v>77</v>
      </c>
      <c r="B91" s="39"/>
      <c r="C91" s="10">
        <v>1.8</v>
      </c>
    </row>
    <row r="92" spans="1:3" x14ac:dyDescent="0.4">
      <c r="A92" s="27" t="s">
        <v>78</v>
      </c>
      <c r="B92" s="39"/>
      <c r="C92" s="10" t="s">
        <v>79</v>
      </c>
    </row>
    <row r="93" spans="1:3" x14ac:dyDescent="0.4">
      <c r="A93" s="27" t="s">
        <v>402</v>
      </c>
      <c r="B93" s="39"/>
      <c r="C93" s="10" t="s">
        <v>403</v>
      </c>
    </row>
    <row r="94" spans="1:3" ht="27" x14ac:dyDescent="0.4">
      <c r="A94" s="27" t="s">
        <v>80</v>
      </c>
      <c r="B94" s="39"/>
      <c r="C94" s="10" t="s">
        <v>81</v>
      </c>
    </row>
    <row r="95" spans="1:3" x14ac:dyDescent="0.4">
      <c r="A95" s="27" t="s">
        <v>82</v>
      </c>
      <c r="B95" s="39"/>
      <c r="C95" s="10" t="s">
        <v>83</v>
      </c>
    </row>
    <row r="96" spans="1:3" ht="27" x14ac:dyDescent="0.4">
      <c r="A96" s="27" t="s">
        <v>84</v>
      </c>
      <c r="B96" s="39"/>
      <c r="C96" s="10" t="s">
        <v>85</v>
      </c>
    </row>
    <row r="97" spans="1:3" x14ac:dyDescent="0.4">
      <c r="A97" s="27" t="s">
        <v>86</v>
      </c>
      <c r="B97" s="39"/>
      <c r="C97" s="10" t="s">
        <v>87</v>
      </c>
    </row>
    <row r="98" spans="1:3" x14ac:dyDescent="0.4">
      <c r="A98" s="27" t="s">
        <v>88</v>
      </c>
      <c r="B98" s="39"/>
      <c r="C98" s="10" t="s">
        <v>89</v>
      </c>
    </row>
    <row r="99" spans="1:3" x14ac:dyDescent="0.4">
      <c r="A99" s="27" t="s">
        <v>90</v>
      </c>
      <c r="B99" s="39"/>
      <c r="C99" s="10" t="s">
        <v>91</v>
      </c>
    </row>
    <row r="100" spans="1:3" x14ac:dyDescent="0.4">
      <c r="A100" s="27" t="s">
        <v>92</v>
      </c>
      <c r="B100" s="39"/>
      <c r="C100" s="10" t="s">
        <v>93</v>
      </c>
    </row>
    <row r="101" spans="1:3" x14ac:dyDescent="0.4">
      <c r="A101" s="27" t="s">
        <v>94</v>
      </c>
      <c r="B101" s="39"/>
      <c r="C101" s="10" t="s">
        <v>95</v>
      </c>
    </row>
    <row r="102" spans="1:3" x14ac:dyDescent="0.4">
      <c r="A102" s="27" t="s">
        <v>96</v>
      </c>
      <c r="B102" s="39"/>
      <c r="C102" s="10" t="s">
        <v>97</v>
      </c>
    </row>
    <row r="103" spans="1:3" x14ac:dyDescent="0.4">
      <c r="A103" s="27" t="s">
        <v>7</v>
      </c>
      <c r="B103" s="40"/>
      <c r="C103" s="9" t="s">
        <v>8</v>
      </c>
    </row>
    <row r="104" spans="1:3" x14ac:dyDescent="0.4">
      <c r="A104" s="27" t="s">
        <v>98</v>
      </c>
      <c r="B104" s="39"/>
      <c r="C104" s="10" t="s">
        <v>99</v>
      </c>
    </row>
    <row r="105" spans="1:3" x14ac:dyDescent="0.4">
      <c r="A105" s="27" t="s">
        <v>100</v>
      </c>
      <c r="B105" s="39"/>
      <c r="C105" s="10" t="s">
        <v>53</v>
      </c>
    </row>
    <row r="106" spans="1:3" x14ac:dyDescent="0.4">
      <c r="A106" s="27" t="s">
        <v>101</v>
      </c>
      <c r="B106" s="39"/>
      <c r="C106" s="10" t="s">
        <v>55</v>
      </c>
    </row>
    <row r="107" spans="1:3" x14ac:dyDescent="0.4">
      <c r="A107" s="27" t="s">
        <v>102</v>
      </c>
      <c r="B107" s="39"/>
      <c r="C107" s="10" t="s">
        <v>57</v>
      </c>
    </row>
    <row r="108" spans="1:3" x14ac:dyDescent="0.4">
      <c r="A108" s="27" t="s">
        <v>103</v>
      </c>
      <c r="B108" s="39"/>
      <c r="C108" s="10" t="s">
        <v>104</v>
      </c>
    </row>
    <row r="109" spans="1:3" x14ac:dyDescent="0.4">
      <c r="A109" s="27" t="s">
        <v>105</v>
      </c>
      <c r="B109" s="39"/>
      <c r="C109" s="10" t="s">
        <v>62</v>
      </c>
    </row>
    <row r="110" spans="1:3" x14ac:dyDescent="0.4">
      <c r="A110" s="27" t="s">
        <v>106</v>
      </c>
      <c r="B110" s="39"/>
      <c r="C110" s="10" t="s">
        <v>107</v>
      </c>
    </row>
    <row r="111" spans="1:3" x14ac:dyDescent="0.4">
      <c r="A111" s="27" t="s">
        <v>108</v>
      </c>
      <c r="B111" s="39"/>
      <c r="C111" s="10" t="s">
        <v>64</v>
      </c>
    </row>
    <row r="112" spans="1:3" ht="40.5" x14ac:dyDescent="0.4">
      <c r="A112" s="27" t="s">
        <v>109</v>
      </c>
      <c r="B112" s="39"/>
      <c r="C112" s="10" t="s">
        <v>110</v>
      </c>
    </row>
    <row r="113" spans="1:3" x14ac:dyDescent="0.4">
      <c r="A113" s="27" t="s">
        <v>111</v>
      </c>
      <c r="B113" s="40"/>
      <c r="C113" s="9" t="s">
        <v>112</v>
      </c>
    </row>
    <row r="114" spans="1:3" ht="27" x14ac:dyDescent="0.4">
      <c r="A114" s="27" t="s">
        <v>113</v>
      </c>
      <c r="B114" s="39"/>
      <c r="C114" s="10" t="s">
        <v>114</v>
      </c>
    </row>
    <row r="115" spans="1:3" ht="27" x14ac:dyDescent="0.4">
      <c r="A115" s="27" t="s">
        <v>115</v>
      </c>
      <c r="B115" s="39"/>
      <c r="C115" s="10" t="s">
        <v>116</v>
      </c>
    </row>
    <row r="116" spans="1:3" x14ac:dyDescent="0.4">
      <c r="A116" s="27" t="s">
        <v>117</v>
      </c>
      <c r="B116" s="39"/>
      <c r="C116" s="10" t="s">
        <v>74</v>
      </c>
    </row>
    <row r="117" spans="1:3" x14ac:dyDescent="0.4">
      <c r="A117" s="27" t="s">
        <v>118</v>
      </c>
      <c r="B117" s="39"/>
      <c r="C117" s="10" t="s">
        <v>76</v>
      </c>
    </row>
    <row r="118" spans="1:3" x14ac:dyDescent="0.4">
      <c r="A118" s="27" t="s">
        <v>119</v>
      </c>
      <c r="B118" s="39"/>
      <c r="C118" s="10">
        <v>1.8</v>
      </c>
    </row>
    <row r="119" spans="1:3" x14ac:dyDescent="0.4">
      <c r="A119" s="27" t="s">
        <v>120</v>
      </c>
      <c r="B119" s="39"/>
      <c r="C119" s="10" t="s">
        <v>79</v>
      </c>
    </row>
    <row r="120" spans="1:3" x14ac:dyDescent="0.4">
      <c r="A120" s="27" t="s">
        <v>402</v>
      </c>
      <c r="B120" s="39"/>
      <c r="C120" s="10" t="s">
        <v>403</v>
      </c>
    </row>
    <row r="121" spans="1:3" x14ac:dyDescent="0.4">
      <c r="A121" s="27" t="s">
        <v>121</v>
      </c>
      <c r="B121" s="39"/>
      <c r="C121" s="10" t="s">
        <v>122</v>
      </c>
    </row>
    <row r="122" spans="1:3" x14ac:dyDescent="0.4">
      <c r="A122" s="27" t="s">
        <v>123</v>
      </c>
      <c r="B122" s="39"/>
      <c r="C122" s="10" t="s">
        <v>124</v>
      </c>
    </row>
    <row r="123" spans="1:3" x14ac:dyDescent="0.4">
      <c r="A123" s="27" t="s">
        <v>125</v>
      </c>
      <c r="B123" s="39"/>
      <c r="C123" s="10" t="s">
        <v>126</v>
      </c>
    </row>
    <row r="124" spans="1:3" x14ac:dyDescent="0.4">
      <c r="A124" s="27" t="s">
        <v>127</v>
      </c>
      <c r="B124" s="39"/>
      <c r="C124" s="10" t="s">
        <v>128</v>
      </c>
    </row>
    <row r="125" spans="1:3" x14ac:dyDescent="0.4">
      <c r="A125" s="27" t="s">
        <v>129</v>
      </c>
      <c r="B125" s="39"/>
      <c r="C125" s="10" t="s">
        <v>130</v>
      </c>
    </row>
    <row r="126" spans="1:3" x14ac:dyDescent="0.4">
      <c r="A126" s="27" t="s">
        <v>131</v>
      </c>
      <c r="B126" s="39"/>
      <c r="C126" s="10" t="s">
        <v>132</v>
      </c>
    </row>
    <row r="127" spans="1:3" x14ac:dyDescent="0.4">
      <c r="A127" s="27" t="s">
        <v>133</v>
      </c>
      <c r="B127" s="39"/>
      <c r="C127" s="10" t="s">
        <v>134</v>
      </c>
    </row>
    <row r="128" spans="1:3" x14ac:dyDescent="0.4">
      <c r="A128" s="27" t="s">
        <v>135</v>
      </c>
      <c r="B128" s="39"/>
      <c r="C128" s="10" t="s">
        <v>136</v>
      </c>
    </row>
    <row r="129" spans="1:9" x14ac:dyDescent="0.4">
      <c r="A129" s="27" t="s">
        <v>137</v>
      </c>
      <c r="B129" s="39"/>
      <c r="C129" s="10" t="s">
        <v>138</v>
      </c>
    </row>
    <row r="130" spans="1:9" ht="81" x14ac:dyDescent="0.4">
      <c r="A130" s="7" t="s">
        <v>256</v>
      </c>
      <c r="B130" s="44"/>
      <c r="C130" s="14" t="s">
        <v>355</v>
      </c>
    </row>
    <row r="131" spans="1:9" ht="40.5" x14ac:dyDescent="0.4">
      <c r="A131" s="7" t="s">
        <v>257</v>
      </c>
      <c r="B131" s="44"/>
      <c r="C131" s="14" t="s">
        <v>356</v>
      </c>
    </row>
    <row r="132" spans="1:9" ht="40.5" x14ac:dyDescent="0.4">
      <c r="A132" s="15" t="s">
        <v>260</v>
      </c>
      <c r="B132" s="42"/>
      <c r="C132" s="16" t="s">
        <v>261</v>
      </c>
    </row>
    <row r="133" spans="1:9" x14ac:dyDescent="0.4">
      <c r="A133" s="15" t="s">
        <v>258</v>
      </c>
      <c r="B133" s="42"/>
      <c r="C133" s="16" t="s">
        <v>259</v>
      </c>
    </row>
    <row r="134" spans="1:9" x14ac:dyDescent="0.4">
      <c r="A134" s="15" t="s">
        <v>262</v>
      </c>
      <c r="B134" s="42"/>
      <c r="C134" s="16" t="s">
        <v>263</v>
      </c>
    </row>
    <row r="135" spans="1:9" x14ac:dyDescent="0.4">
      <c r="A135" s="15" t="s">
        <v>357</v>
      </c>
      <c r="B135" s="43"/>
      <c r="C135" s="17">
        <v>0.7</v>
      </c>
    </row>
    <row r="136" spans="1:9" ht="27" x14ac:dyDescent="0.4">
      <c r="A136" s="18" t="s">
        <v>264</v>
      </c>
      <c r="B136" s="43"/>
      <c r="C136" s="17" t="s">
        <v>265</v>
      </c>
    </row>
    <row r="137" spans="1:9" ht="67.5" x14ac:dyDescent="0.4">
      <c r="A137" s="18" t="s">
        <v>341</v>
      </c>
      <c r="B137" s="43"/>
      <c r="C137" s="17" t="s">
        <v>358</v>
      </c>
    </row>
    <row r="138" spans="1:9" x14ac:dyDescent="0.4">
      <c r="A138" s="5" t="s">
        <v>49</v>
      </c>
      <c r="B138" s="40"/>
      <c r="C138" s="9">
        <v>15</v>
      </c>
    </row>
    <row r="139" spans="1:9" ht="40.5" x14ac:dyDescent="0.4">
      <c r="A139" s="18" t="s">
        <v>266</v>
      </c>
      <c r="B139" s="43"/>
      <c r="C139" s="17" t="s">
        <v>267</v>
      </c>
    </row>
    <row r="140" spans="1:9" ht="40.5" x14ac:dyDescent="0.4">
      <c r="A140" s="7" t="s">
        <v>268</v>
      </c>
      <c r="B140" s="43"/>
      <c r="C140" s="17" t="s">
        <v>343</v>
      </c>
      <c r="D140" s="17" t="s">
        <v>342</v>
      </c>
      <c r="E140" s="17" t="s">
        <v>344</v>
      </c>
      <c r="F140" s="17" t="s">
        <v>350</v>
      </c>
      <c r="G140" s="17" t="s">
        <v>351</v>
      </c>
      <c r="H140" s="17" t="s">
        <v>352</v>
      </c>
      <c r="I140" s="17" t="s">
        <v>353</v>
      </c>
    </row>
    <row r="141" spans="1:9" ht="40.5" x14ac:dyDescent="0.4">
      <c r="A141" s="7" t="s">
        <v>269</v>
      </c>
      <c r="B141" s="45"/>
      <c r="C141" s="19" t="s">
        <v>359</v>
      </c>
    </row>
    <row r="142" spans="1:9" ht="54" x14ac:dyDescent="0.4">
      <c r="A142" s="27" t="s">
        <v>439</v>
      </c>
      <c r="B142" s="40"/>
      <c r="C142" s="9" t="s">
        <v>360</v>
      </c>
      <c r="D142" s="24" t="s">
        <v>354</v>
      </c>
    </row>
    <row r="143" spans="1:9" x14ac:dyDescent="0.4">
      <c r="A143" s="27" t="s">
        <v>17</v>
      </c>
      <c r="B143" s="40"/>
      <c r="C143" s="9" t="s">
        <v>18</v>
      </c>
    </row>
    <row r="144" spans="1:9" x14ac:dyDescent="0.4">
      <c r="A144" s="27" t="s">
        <v>440</v>
      </c>
      <c r="B144" s="40"/>
      <c r="C144" s="9" t="s">
        <v>441</v>
      </c>
    </row>
    <row r="145" spans="1:4" x14ac:dyDescent="0.4">
      <c r="A145" s="27" t="s">
        <v>9</v>
      </c>
      <c r="B145" s="40"/>
      <c r="C145" s="9" t="s">
        <v>10</v>
      </c>
    </row>
    <row r="146" spans="1:4" x14ac:dyDescent="0.4">
      <c r="A146" s="27" t="s">
        <v>11</v>
      </c>
      <c r="B146" s="40"/>
      <c r="C146" s="9" t="s">
        <v>12</v>
      </c>
    </row>
    <row r="147" spans="1:4" x14ac:dyDescent="0.4">
      <c r="A147" s="27" t="s">
        <v>13</v>
      </c>
      <c r="B147" s="40"/>
      <c r="C147" s="9" t="s">
        <v>14</v>
      </c>
    </row>
    <row r="148" spans="1:4" x14ac:dyDescent="0.4">
      <c r="A148" s="27" t="s">
        <v>15</v>
      </c>
      <c r="B148" s="40"/>
      <c r="C148" s="9" t="s">
        <v>16</v>
      </c>
    </row>
    <row r="149" spans="1:4" x14ac:dyDescent="0.4">
      <c r="A149" s="27" t="s">
        <v>19</v>
      </c>
      <c r="B149" s="40"/>
      <c r="C149" s="9">
        <v>14</v>
      </c>
    </row>
    <row r="150" spans="1:4" x14ac:dyDescent="0.4">
      <c r="A150" s="27" t="s">
        <v>3</v>
      </c>
      <c r="B150" s="40"/>
      <c r="C150" s="9" t="s">
        <v>4</v>
      </c>
    </row>
    <row r="151" spans="1:4" ht="27" x14ac:dyDescent="0.4">
      <c r="A151" s="5" t="s">
        <v>244</v>
      </c>
      <c r="B151" s="41"/>
      <c r="C151" s="11" t="s">
        <v>245</v>
      </c>
    </row>
    <row r="152" spans="1:4" x14ac:dyDescent="0.4">
      <c r="A152" s="5" t="s">
        <v>246</v>
      </c>
      <c r="B152" s="41"/>
      <c r="C152" s="11" t="s">
        <v>247</v>
      </c>
    </row>
    <row r="153" spans="1:4" x14ac:dyDescent="0.4">
      <c r="A153" s="5" t="s">
        <v>20</v>
      </c>
      <c r="B153" s="40"/>
      <c r="C153" s="9" t="s">
        <v>21</v>
      </c>
    </row>
    <row r="154" spans="1:4" x14ac:dyDescent="0.4">
      <c r="A154" s="5" t="s">
        <v>22</v>
      </c>
      <c r="B154" s="40"/>
      <c r="C154" s="9" t="s">
        <v>23</v>
      </c>
    </row>
    <row r="155" spans="1:4" x14ac:dyDescent="0.4">
      <c r="A155" s="5" t="s">
        <v>24</v>
      </c>
      <c r="B155" s="41"/>
      <c r="C155" s="11" t="s">
        <v>25</v>
      </c>
    </row>
    <row r="156" spans="1:4" x14ac:dyDescent="0.4">
      <c r="A156" s="5" t="s">
        <v>26</v>
      </c>
      <c r="B156" s="41"/>
      <c r="C156" s="11" t="s">
        <v>27</v>
      </c>
    </row>
    <row r="157" spans="1:4" ht="55.9" x14ac:dyDescent="0.4">
      <c r="A157" s="27" t="s">
        <v>477</v>
      </c>
      <c r="B157" s="46"/>
      <c r="C157" s="24" t="s">
        <v>361</v>
      </c>
      <c r="D157" s="24"/>
    </row>
    <row r="159" spans="1:4" x14ac:dyDescent="0.4">
      <c r="A159" s="7" t="s">
        <v>489</v>
      </c>
    </row>
  </sheetData>
  <sheetProtection password="9FAD" sheet="1" objects="1" scenarios="1"/>
  <protectedRanges>
    <protectedRange sqref="D61:F61 B83:B102 B61 D83:F102 B2:B8 D2:F8 B104:B129 D104:F129 D10:F53 B10:B48" name="区域1" securityDescriptor="O:WDG:WDD:"/>
  </protectedRanges>
  <phoneticPr fontId="3" type="noConversion"/>
  <pageMargins left="0.70866141732283505" right="0.70866141732283505" top="0.55118110236220497" bottom="0.55118110236220497" header="0.31496062992126" footer="0.31496062992126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开发利用方案主要参数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2023-4-26（上传）</dc:description>
  <cp:lastModifiedBy>Apple</cp:lastModifiedBy>
  <cp:lastPrinted>2023-04-25T12:05:00Z</cp:lastPrinted>
  <dcterms:created xsi:type="dcterms:W3CDTF">2023-04-23T02:42:00Z</dcterms:created>
  <dcterms:modified xsi:type="dcterms:W3CDTF">2024-11-13T06:58:52Z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4FFD95EE67F346BEB15032A5C3DF93A7_13</vt:lpwstr>
  </property>
  <property fmtid="{D5CDD505-2E9C-101B-9397-08002B2CF9AE}" pid="3" name="KSOProductBuildVer">
    <vt:lpwstr>2052-11.1.0.14036</vt:lpwstr>
  </property>
</Properties>
</file>