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65"/>
  </bookViews>
  <sheets>
    <sheet name="回采进度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<sst xmlns="http://schemas.openxmlformats.org/spreadsheetml/2006/main" count="52" uniqueCount="45">
  <si>
    <t>种类</t>
  </si>
  <si>
    <t>元素</t>
  </si>
  <si>
    <t>品位单位</t>
  </si>
  <si>
    <r>
      <rPr>
        <b/>
        <sz val="11"/>
        <color rgb="FF000000"/>
        <rFont val="等线"/>
        <charset val="134"/>
      </rPr>
      <t>金属量</t>
    </r>
    <r>
      <rPr>
        <b/>
        <sz val="11"/>
        <color theme="1"/>
        <rFont val="等线"/>
        <charset val="134"/>
      </rPr>
      <t>or矿物量</t>
    </r>
  </si>
  <si>
    <t>单位</t>
  </si>
  <si>
    <t>矿山规模
万t/a</t>
  </si>
  <si>
    <t>使用说明</t>
  </si>
  <si>
    <t>矿种1</t>
  </si>
  <si>
    <t>Pb</t>
  </si>
  <si>
    <t>%</t>
  </si>
  <si>
    <t>金属量</t>
  </si>
  <si>
    <r>
      <t>1</t>
    </r>
    <r>
      <rPr>
        <sz val="9"/>
        <color theme="1"/>
        <rFont val="宋体"/>
        <charset val="134"/>
      </rPr>
      <t>、先</t>
    </r>
    <r>
      <rPr>
        <b/>
        <sz val="9"/>
        <color rgb="FFFF0000"/>
        <rFont val="宋体"/>
        <charset val="134"/>
      </rPr>
      <t>修改</t>
    </r>
    <r>
      <rPr>
        <sz val="9"/>
        <color theme="1"/>
        <rFont val="宋体"/>
        <charset val="134"/>
      </rPr>
      <t>元素、品位、矿种、及规模，有几种就填几种。</t>
    </r>
  </si>
  <si>
    <t>矿种2</t>
  </si>
  <si>
    <t>Zn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</si>
  <si>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、将计算完成的采出矿量按中段、采出矿量、品位、金属或矿物量的顺序粘贴入左方采出矿量表。</t>
    </r>
  </si>
  <si>
    <t>矿种3</t>
  </si>
  <si>
    <t>Ag</t>
  </si>
  <si>
    <t>g/t</t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</si>
  <si>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、调整回采进度计划表各年度的采出矿量，品位及金属量会自动生成。</t>
    </r>
  </si>
  <si>
    <t>矿种4</t>
  </si>
  <si>
    <t>Au</t>
  </si>
  <si>
    <r>
      <t>4</t>
    </r>
    <r>
      <rPr>
        <sz val="9"/>
        <color theme="1"/>
        <rFont val="宋体"/>
        <charset val="134"/>
      </rPr>
      <t>、采出矿量表的采出矿量单位为“</t>
    </r>
    <r>
      <rPr>
        <b/>
        <sz val="9"/>
        <color rgb="FFFF0000"/>
        <rFont val="宋体"/>
        <charset val="134"/>
      </rPr>
      <t>t</t>
    </r>
    <r>
      <rPr>
        <sz val="9"/>
        <color theme="1"/>
        <rFont val="宋体"/>
        <charset val="134"/>
      </rPr>
      <t>”。</t>
    </r>
  </si>
  <si>
    <t>矿种5</t>
  </si>
  <si>
    <t>Cu</t>
  </si>
  <si>
    <r>
      <t>5</t>
    </r>
    <r>
      <rPr>
        <sz val="9"/>
        <rFont val="宋体"/>
        <charset val="134"/>
      </rPr>
      <t>、本表保护密码“</t>
    </r>
    <r>
      <rPr>
        <b/>
        <sz val="9"/>
        <color rgb="FFFF0000"/>
        <rFont val="宋体"/>
        <charset val="134"/>
      </rPr>
      <t>www.wangxuewang.com</t>
    </r>
    <r>
      <rPr>
        <sz val="9"/>
        <rFont val="宋体"/>
        <charset val="134"/>
      </rPr>
      <t>”。</t>
    </r>
  </si>
  <si>
    <t>采出矿量表</t>
  </si>
  <si>
    <t>回采进度计划表</t>
  </si>
  <si>
    <t>此2列为辅助计算</t>
  </si>
  <si>
    <r>
      <rPr>
        <sz val="9"/>
        <color theme="1"/>
        <rFont val="宋体"/>
        <charset val="134"/>
      </rPr>
      <t>区域</t>
    </r>
    <r>
      <rPr>
        <sz val="9"/>
        <color theme="1"/>
        <rFont val="Times New Roman"/>
        <charset val="134"/>
      </rPr>
      <t>or</t>
    </r>
    <r>
      <rPr>
        <sz val="9"/>
        <color theme="1"/>
        <rFont val="宋体"/>
        <charset val="134"/>
      </rPr>
      <t>序号</t>
    </r>
  </si>
  <si>
    <t>中段标高</t>
  </si>
  <si>
    <t>采出矿量</t>
  </si>
  <si>
    <t>区域or序号</t>
  </si>
  <si>
    <t>中段
（m）</t>
  </si>
  <si>
    <t>采出矿量
（万t）</t>
  </si>
  <si>
    <t>基建期（a）</t>
  </si>
  <si>
    <t>生产期（a）</t>
  </si>
  <si>
    <t>合计及平均品位</t>
  </si>
  <si>
    <t>中段剩余</t>
  </si>
  <si>
    <t>m</t>
  </si>
  <si>
    <t>t</t>
  </si>
  <si>
    <t>合计</t>
  </si>
  <si>
    <r>
      <rPr>
        <sz val="9"/>
        <color theme="1"/>
        <rFont val="宋体"/>
        <charset val="134"/>
      </rPr>
      <t>此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行为辅助计算</t>
    </r>
  </si>
  <si>
    <t>年合计</t>
  </si>
  <si>
    <t>占比</t>
  </si>
  <si>
    <r>
      <rPr>
        <sz val="9"/>
        <color theme="1"/>
        <rFont val="宋体"/>
        <charset val="134"/>
      </rPr>
      <t>应</t>
    </r>
    <r>
      <rPr>
        <sz val="9"/>
        <color theme="1"/>
        <rFont val="Times New Roman"/>
        <charset val="134"/>
      </rPr>
      <t>&gt;0.4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</si>
</sst>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  <numFmt numFmtId="179" formatCode="_ * #,##0_ ;_ * \-#,##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1"/>
      <color rgb="FF000000"/>
      <name val="等线"/>
      <charset val="134"/>
    </font>
    <font>
      <sz val="11"/>
      <color theme="1"/>
      <name val="等线"/>
      <charset val="134"/>
    </font>
    <font>
      <sz val="9"/>
      <color theme="1"/>
      <name val="宋体"/>
      <charset val="134"/>
    </font>
    <font>
      <sz val="9"/>
      <color theme="1"/>
      <name val="Microsoft YaHei"/>
      <charset val="134"/>
    </font>
    <font>
      <sz val="9"/>
      <color theme="1"/>
      <name val="仿宋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theme="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1"/>
      <color theme="1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rgb="FFA6A6A6"/>
      </right>
      <top style="medium">
        <color auto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auto="1"/>
      </top>
      <bottom style="thin">
        <color rgb="FFA6A6A6"/>
      </bottom>
      <diagonal/>
    </border>
    <border>
      <left style="thin">
        <color rgb="FFA6A6A6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medium">
        <color auto="1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50" applyNumberFormat="0" applyAlignment="0" applyProtection="0">
      <alignment vertical="center"/>
    </xf>
    <xf numFmtId="0" fontId="20" fillId="3" borderId="51" applyNumberFormat="0" applyAlignment="0" applyProtection="0">
      <alignment vertical="center"/>
    </xf>
    <xf numFmtId="0" fontId="21" fillId="3" borderId="50" applyNumberFormat="0" applyAlignment="0" applyProtection="0">
      <alignment vertical="center"/>
    </xf>
    <xf numFmtId="0" fontId="22" fillId="10" borderId="52" applyNumberForma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/>
      <protection locked="0" hidden="1"/>
    </xf>
    <xf numFmtId="0" fontId="3" fillId="3" borderId="7" xfId="0" applyFont="1" applyFill="1" applyBorder="1" applyAlignment="1" applyProtection="1">
      <alignment horizontal="center" vertical="center"/>
      <protection locked="0" hidden="1"/>
    </xf>
    <xf numFmtId="0" fontId="3" fillId="3" borderId="8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>
      <alignment vertical="center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 hidden="1"/>
    </xf>
    <xf numFmtId="0" fontId="3" fillId="3" borderId="11" xfId="0" applyFont="1" applyFill="1" applyBorder="1" applyAlignment="1" applyProtection="1">
      <alignment horizontal="center" vertical="center"/>
      <protection locked="0"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4" borderId="17" xfId="0" applyFont="1" applyFill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176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176" fontId="1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locked="0" hidden="1"/>
    </xf>
    <xf numFmtId="0" fontId="1" fillId="5" borderId="21" xfId="0" applyFont="1" applyFill="1" applyBorder="1" applyAlignment="1" applyProtection="1">
      <alignment horizontal="center" vertical="center"/>
      <protection locked="0" hidden="1"/>
    </xf>
    <xf numFmtId="176" fontId="1" fillId="0" borderId="0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2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>
      <alignment vertical="center"/>
    </xf>
    <xf numFmtId="177" fontId="1" fillId="0" borderId="2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7" fontId="6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horizontal="center" vertical="center"/>
      <protection hidden="1"/>
    </xf>
    <xf numFmtId="177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1" fillId="0" borderId="29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76" fontId="6" fillId="6" borderId="14" xfId="0" applyNumberFormat="1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176" fontId="6" fillId="6" borderId="16" xfId="0" applyNumberFormat="1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177" fontId="1" fillId="6" borderId="16" xfId="0" applyNumberFormat="1" applyFont="1" applyFill="1" applyBorder="1" applyAlignment="1">
      <alignment horizontal="center" vertical="center" wrapText="1"/>
    </xf>
    <xf numFmtId="177" fontId="1" fillId="6" borderId="2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177" fontId="1" fillId="6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1" xfId="0" applyFont="1" applyFill="1" applyBorder="1" applyAlignment="1">
      <alignment horizontal="center" vertical="center"/>
    </xf>
    <xf numFmtId="177" fontId="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76" fontId="1" fillId="0" borderId="37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37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177" fontId="1" fillId="0" borderId="3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9" fillId="7" borderId="0" xfId="0" applyNumberFormat="1" applyFont="1" applyFill="1" applyBorder="1" applyAlignment="1">
      <alignment horizontal="center" vertical="center"/>
    </xf>
    <xf numFmtId="179" fontId="10" fillId="0" borderId="0" xfId="1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 applyProtection="1">
      <alignment horizontal="center" vertical="center"/>
      <protection hidden="1"/>
    </xf>
    <xf numFmtId="176" fontId="1" fillId="6" borderId="16" xfId="0" applyNumberFormat="1" applyFont="1" applyFill="1" applyBorder="1" applyAlignment="1" applyProtection="1">
      <alignment horizontal="center" vertical="center"/>
      <protection hidden="1"/>
    </xf>
    <xf numFmtId="176" fontId="1" fillId="0" borderId="40" xfId="0" applyNumberFormat="1" applyFont="1" applyFill="1" applyBorder="1" applyAlignment="1" applyProtection="1">
      <alignment horizontal="center" vertical="center"/>
      <protection hidden="1"/>
    </xf>
    <xf numFmtId="176" fontId="1" fillId="6" borderId="41" xfId="0" applyNumberFormat="1" applyFont="1" applyFill="1" applyBorder="1" applyAlignment="1" applyProtection="1">
      <alignment horizontal="center" vertical="center"/>
      <protection hidden="1"/>
    </xf>
    <xf numFmtId="0" fontId="1" fillId="6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177" fontId="1" fillId="0" borderId="42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9" tint="0.59999389629810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1:BH96"/>
  <sheetViews>
    <sheetView tabSelected="1" workbookViewId="0">
      <selection activeCell="A1" sqref="A1"/>
    </sheetView>
  </sheetViews>
  <sheetFormatPr defaultColWidth="10" defaultRowHeight="11.6"/>
  <cols>
    <col min="1" max="1" width="4.12389380530973" style="1" customWidth="1"/>
    <col min="2" max="2" width="8.83185840707965" style="1" customWidth="1"/>
    <col min="3" max="3" width="7.7787610619469" style="1" customWidth="1"/>
    <col min="4" max="4" width="9.24778761061947" style="1" customWidth="1"/>
    <col min="5" max="5" width="9.89380530973451" style="1" customWidth="1"/>
    <col min="6" max="6" width="8.06194690265487" style="1" customWidth="1"/>
    <col min="7" max="14" width="10" style="1"/>
    <col min="15" max="15" width="8" style="2" customWidth="1"/>
    <col min="16" max="16" width="6.13274336283186" style="3" customWidth="1"/>
    <col min="17" max="17" width="6.16814159292035" style="2" customWidth="1"/>
    <col min="18" max="18" width="9.48672566371681" style="2" customWidth="1"/>
    <col min="19" max="19" width="8.83185840707965" style="2" customWidth="1"/>
    <col min="20" max="20" width="5.04424778761062" style="2" customWidth="1"/>
    <col min="21" max="22" width="5.58407079646018" style="2" customWidth="1"/>
    <col min="23" max="24" width="5.58407079646018" style="4" customWidth="1"/>
    <col min="25" max="25" width="5.58407079646018" style="3" customWidth="1"/>
    <col min="26" max="49" width="5.58407079646018" style="4" customWidth="1"/>
    <col min="50" max="54" width="8.73451327433628" style="4" customWidth="1"/>
    <col min="55" max="55" width="9.46902654867257" style="5" customWidth="1"/>
    <col min="56" max="56" width="10.1681415929204" style="4" customWidth="1"/>
    <col min="57" max="57" width="6.1858407079646" style="4" customWidth="1"/>
    <col min="58" max="58" width="6.26548672566372" style="4" customWidth="1"/>
    <col min="59" max="59" width="4.26548672566372" style="4" customWidth="1"/>
    <col min="60" max="16371" width="10" style="4"/>
    <col min="16372" max="16384" width="10" style="1"/>
  </cols>
  <sheetData>
    <row r="1" ht="19.5" customHeight="1"/>
    <row r="2" ht="30" customHeight="1" spans="2:21">
      <c r="B2" s="6" t="s">
        <v>0</v>
      </c>
      <c r="C2" s="7" t="s">
        <v>1</v>
      </c>
      <c r="D2" s="7" t="s">
        <v>2</v>
      </c>
      <c r="E2" s="8" t="s">
        <v>3</v>
      </c>
      <c r="F2" s="9" t="s">
        <v>4</v>
      </c>
      <c r="H2" s="10" t="s">
        <v>5</v>
      </c>
      <c r="I2" s="15"/>
      <c r="J2" s="10" t="s">
        <v>6</v>
      </c>
      <c r="O2" s="30"/>
      <c r="P2" s="31"/>
      <c r="Q2" s="30"/>
      <c r="R2" s="32"/>
      <c r="S2" s="32"/>
      <c r="T2" s="32"/>
      <c r="U2" s="32"/>
    </row>
    <row r="3" ht="15.4" customHeight="1" spans="2:21">
      <c r="B3" s="11" t="s">
        <v>7</v>
      </c>
      <c r="C3" s="12" t="s">
        <v>8</v>
      </c>
      <c r="D3" s="12" t="s">
        <v>9</v>
      </c>
      <c r="E3" s="12" t="s">
        <v>10</v>
      </c>
      <c r="F3" s="13" t="str">
        <f>IF(D3="%","t","kg")</f>
        <v>t</v>
      </c>
      <c r="H3" s="14">
        <v>66</v>
      </c>
      <c r="J3" s="1" t="s">
        <v>11</v>
      </c>
      <c r="O3" s="30"/>
      <c r="P3" s="31"/>
      <c r="Q3" s="30"/>
      <c r="R3" s="32"/>
      <c r="S3" s="32"/>
      <c r="T3" s="32"/>
      <c r="U3" s="32"/>
    </row>
    <row r="4" ht="15.4" customHeight="1" spans="2:21">
      <c r="B4" s="11" t="s">
        <v>12</v>
      </c>
      <c r="C4" s="12" t="s">
        <v>13</v>
      </c>
      <c r="D4" s="12" t="s">
        <v>9</v>
      </c>
      <c r="E4" s="12" t="s">
        <v>10</v>
      </c>
      <c r="F4" s="13" t="str">
        <f>IF(D4="%","t","kg")</f>
        <v>t</v>
      </c>
      <c r="J4" s="1" t="s">
        <v>14</v>
      </c>
      <c r="O4" s="32"/>
      <c r="P4" s="33"/>
      <c r="Q4" s="32"/>
      <c r="R4" s="46"/>
      <c r="S4" s="46"/>
      <c r="T4" s="46"/>
      <c r="U4" s="46"/>
    </row>
    <row r="5" ht="15.4" customHeight="1" spans="2:21">
      <c r="B5" s="11" t="s">
        <v>15</v>
      </c>
      <c r="C5" s="12" t="s">
        <v>16</v>
      </c>
      <c r="D5" s="12" t="s">
        <v>17</v>
      </c>
      <c r="E5" s="12" t="s">
        <v>10</v>
      </c>
      <c r="F5" s="13" t="str">
        <f>IF(D5="%","t","kg")</f>
        <v>kg</v>
      </c>
      <c r="H5" s="15"/>
      <c r="J5" s="1" t="s">
        <v>18</v>
      </c>
      <c r="O5" s="32"/>
      <c r="P5" s="33"/>
      <c r="Q5" s="32"/>
      <c r="R5" s="46"/>
      <c r="S5" s="46"/>
      <c r="T5" s="46"/>
      <c r="U5" s="46"/>
    </row>
    <row r="6" ht="15.4" customHeight="1" spans="2:21">
      <c r="B6" s="11" t="s">
        <v>19</v>
      </c>
      <c r="C6" s="12" t="s">
        <v>20</v>
      </c>
      <c r="D6" s="12" t="s">
        <v>17</v>
      </c>
      <c r="E6" s="12" t="s">
        <v>10</v>
      </c>
      <c r="F6" s="13" t="str">
        <f>IF(D6="%","t","kg")</f>
        <v>kg</v>
      </c>
      <c r="J6" s="1" t="s">
        <v>21</v>
      </c>
      <c r="O6" s="32"/>
      <c r="P6" s="33"/>
      <c r="Q6" s="32"/>
      <c r="R6" s="46"/>
      <c r="S6" s="46"/>
      <c r="T6" s="46"/>
      <c r="U6" s="46"/>
    </row>
    <row r="7" ht="15.4" customHeight="1" spans="2:21">
      <c r="B7" s="16" t="s">
        <v>22</v>
      </c>
      <c r="C7" s="17" t="s">
        <v>23</v>
      </c>
      <c r="D7" s="17" t="s">
        <v>9</v>
      </c>
      <c r="E7" s="17" t="s">
        <v>10</v>
      </c>
      <c r="F7" s="18" t="str">
        <f>IF(D7="%","t","kg")</f>
        <v>t</v>
      </c>
      <c r="J7" s="34" t="s">
        <v>24</v>
      </c>
      <c r="K7" s="34"/>
      <c r="L7" s="34"/>
      <c r="M7" s="34"/>
      <c r="O7" s="32"/>
      <c r="P7" s="33"/>
      <c r="Q7" s="32"/>
      <c r="R7" s="46"/>
      <c r="S7" s="46"/>
      <c r="T7" s="46"/>
      <c r="U7" s="46"/>
    </row>
    <row r="8" ht="15.4" customHeight="1" spans="15:21">
      <c r="O8" s="32"/>
      <c r="P8" s="33"/>
      <c r="Q8" s="32"/>
      <c r="R8" s="46"/>
      <c r="S8" s="46"/>
      <c r="T8" s="46"/>
      <c r="U8" s="46"/>
    </row>
    <row r="9" ht="23" customHeight="1" spans="2:49">
      <c r="B9" s="19" t="s">
        <v>25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5"/>
      <c r="O9" s="32"/>
      <c r="P9" s="33"/>
      <c r="Q9" s="47" t="s">
        <v>26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66"/>
    </row>
    <row r="10" ht="12.35" spans="15:51">
      <c r="O10" s="32"/>
      <c r="P10" s="36"/>
      <c r="Q10" s="49"/>
      <c r="R10" s="49"/>
      <c r="S10" s="5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7" t="s">
        <v>27</v>
      </c>
      <c r="AY10" s="68"/>
    </row>
    <row r="11" ht="11.65" spans="2:51">
      <c r="B11" s="21" t="s">
        <v>28</v>
      </c>
      <c r="C11" s="22" t="s">
        <v>29</v>
      </c>
      <c r="D11" s="23" t="s">
        <v>30</v>
      </c>
      <c r="E11" s="22" t="str">
        <f>C3&amp;"品位"</f>
        <v>Pb品位</v>
      </c>
      <c r="F11" s="22" t="str">
        <f>C4&amp;"品位"</f>
        <v>Zn品位</v>
      </c>
      <c r="G11" s="22" t="str">
        <f>C5&amp;"品位"</f>
        <v>Ag品位</v>
      </c>
      <c r="H11" s="22" t="str">
        <f>C6&amp;"品位"</f>
        <v>Au品位</v>
      </c>
      <c r="I11" s="22" t="str">
        <f>C7&amp;"品位"</f>
        <v>Cu品位</v>
      </c>
      <c r="J11" s="22" t="str">
        <f>C3&amp;E3</f>
        <v>Pb金属量</v>
      </c>
      <c r="K11" s="22" t="str">
        <f>C4&amp;E4</f>
        <v>Zn金属量</v>
      </c>
      <c r="L11" s="22" t="str">
        <f>C5&amp;E5</f>
        <v>Ag金属量</v>
      </c>
      <c r="M11" s="22" t="str">
        <f>C6&amp;E6</f>
        <v>Au金属量</v>
      </c>
      <c r="N11" s="22" t="str">
        <f>C7&amp;E7</f>
        <v>Cu金属量</v>
      </c>
      <c r="O11" s="32"/>
      <c r="P11" s="37"/>
      <c r="Q11" s="51" t="s">
        <v>31</v>
      </c>
      <c r="R11" s="52" t="s">
        <v>32</v>
      </c>
      <c r="S11" s="53" t="s">
        <v>33</v>
      </c>
      <c r="T11" s="52" t="s">
        <v>34</v>
      </c>
      <c r="U11" s="52"/>
      <c r="V11" s="52"/>
      <c r="W11" s="52"/>
      <c r="X11" s="52"/>
      <c r="Y11" s="52" t="s">
        <v>35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69"/>
      <c r="AX11" s="70" t="s">
        <v>36</v>
      </c>
      <c r="AY11" s="71" t="s">
        <v>37</v>
      </c>
    </row>
    <row r="12" spans="2:51">
      <c r="B12" s="24"/>
      <c r="C12" s="25" t="s">
        <v>38</v>
      </c>
      <c r="D12" s="25" t="s">
        <v>39</v>
      </c>
      <c r="E12" s="26" t="str">
        <f>D3</f>
        <v>%</v>
      </c>
      <c r="F12" s="26" t="str">
        <f>D4</f>
        <v>%</v>
      </c>
      <c r="G12" s="26" t="str">
        <f>D5</f>
        <v>g/t</v>
      </c>
      <c r="H12" s="26" t="str">
        <f>D6</f>
        <v>g/t</v>
      </c>
      <c r="I12" s="26" t="str">
        <f>D7</f>
        <v>%</v>
      </c>
      <c r="J12" s="38" t="str">
        <f>F3</f>
        <v>t</v>
      </c>
      <c r="K12" s="38" t="str">
        <f>F4</f>
        <v>t</v>
      </c>
      <c r="L12" s="38" t="str">
        <f>F5</f>
        <v>kg</v>
      </c>
      <c r="M12" s="38" t="str">
        <f>F6</f>
        <v>kg</v>
      </c>
      <c r="N12" s="39" t="str">
        <f>F7</f>
        <v>t</v>
      </c>
      <c r="O12" s="32"/>
      <c r="P12" s="37"/>
      <c r="Q12" s="54"/>
      <c r="R12" s="55"/>
      <c r="S12" s="56"/>
      <c r="T12" s="57">
        <v>1</v>
      </c>
      <c r="U12" s="57">
        <v>2</v>
      </c>
      <c r="V12" s="57">
        <v>3</v>
      </c>
      <c r="W12" s="57">
        <v>4</v>
      </c>
      <c r="X12" s="57">
        <v>5</v>
      </c>
      <c r="Y12" s="57">
        <v>1</v>
      </c>
      <c r="Z12" s="57">
        <v>2</v>
      </c>
      <c r="AA12" s="57">
        <v>3</v>
      </c>
      <c r="AB12" s="57">
        <v>4</v>
      </c>
      <c r="AC12" s="57">
        <v>5</v>
      </c>
      <c r="AD12" s="57">
        <v>6</v>
      </c>
      <c r="AE12" s="57">
        <v>7</v>
      </c>
      <c r="AF12" s="57">
        <v>8</v>
      </c>
      <c r="AG12" s="57">
        <v>9</v>
      </c>
      <c r="AH12" s="57">
        <v>10</v>
      </c>
      <c r="AI12" s="57">
        <v>11</v>
      </c>
      <c r="AJ12" s="57">
        <v>12</v>
      </c>
      <c r="AK12" s="57">
        <v>13</v>
      </c>
      <c r="AL12" s="57">
        <v>14</v>
      </c>
      <c r="AM12" s="57">
        <v>15</v>
      </c>
      <c r="AN12" s="57">
        <v>16</v>
      </c>
      <c r="AO12" s="57">
        <v>17</v>
      </c>
      <c r="AP12" s="57">
        <v>18</v>
      </c>
      <c r="AQ12" s="57">
        <v>19</v>
      </c>
      <c r="AR12" s="57">
        <v>20</v>
      </c>
      <c r="AS12" s="57">
        <v>21</v>
      </c>
      <c r="AT12" s="57">
        <v>22</v>
      </c>
      <c r="AU12" s="57">
        <v>23</v>
      </c>
      <c r="AV12" s="57">
        <v>24</v>
      </c>
      <c r="AW12" s="72">
        <v>25</v>
      </c>
      <c r="AX12" s="73"/>
      <c r="AY12" s="74"/>
    </row>
    <row r="13" spans="2:51">
      <c r="B13" s="24">
        <v>1</v>
      </c>
      <c r="C13" s="27"/>
      <c r="D13" s="27"/>
      <c r="E13" s="28"/>
      <c r="F13" s="28"/>
      <c r="G13" s="28"/>
      <c r="H13" s="28"/>
      <c r="I13" s="28"/>
      <c r="J13" s="40"/>
      <c r="K13" s="40"/>
      <c r="L13" s="40"/>
      <c r="M13" s="40"/>
      <c r="N13" s="41"/>
      <c r="O13" s="32"/>
      <c r="P13" s="37"/>
      <c r="Q13" s="54">
        <f>B13</f>
        <v>1</v>
      </c>
      <c r="R13" s="55">
        <f>C13</f>
        <v>0</v>
      </c>
      <c r="S13" s="56">
        <f>ROUND(D13/10000,2)</f>
        <v>0</v>
      </c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75"/>
      <c r="AX13" s="76">
        <f>SUM(T13:AW13)</f>
        <v>0</v>
      </c>
      <c r="AY13" s="77">
        <f t="shared" ref="AY13:AY64" si="0">S13-AX13</f>
        <v>0</v>
      </c>
    </row>
    <row r="14" spans="2:51">
      <c r="B14" s="24">
        <v>2</v>
      </c>
      <c r="C14" s="27"/>
      <c r="D14" s="27"/>
      <c r="E14" s="28"/>
      <c r="F14" s="28"/>
      <c r="G14" s="28"/>
      <c r="H14" s="28"/>
      <c r="I14" s="28"/>
      <c r="J14" s="40"/>
      <c r="K14" s="40"/>
      <c r="L14" s="40"/>
      <c r="M14" s="40"/>
      <c r="N14" s="41"/>
      <c r="O14" s="32"/>
      <c r="P14" s="37"/>
      <c r="Q14" s="54">
        <f t="shared" ref="Q14:Q45" si="1">B14</f>
        <v>2</v>
      </c>
      <c r="R14" s="55">
        <f t="shared" ref="R14:R45" si="2">C14</f>
        <v>0</v>
      </c>
      <c r="S14" s="56">
        <f t="shared" ref="S14:S45" si="3">ROUND(D14/10000,2)</f>
        <v>0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75"/>
      <c r="AX14" s="76">
        <f t="shared" ref="AX14:AX45" si="4">SUM(T14:AW14)</f>
        <v>0</v>
      </c>
      <c r="AY14" s="77">
        <f t="shared" si="0"/>
        <v>0</v>
      </c>
    </row>
    <row r="15" spans="2:51">
      <c r="B15" s="24">
        <v>3</v>
      </c>
      <c r="C15" s="27"/>
      <c r="D15" s="27"/>
      <c r="E15" s="28"/>
      <c r="F15" s="28"/>
      <c r="G15" s="28"/>
      <c r="H15" s="28"/>
      <c r="I15" s="28"/>
      <c r="J15" s="40"/>
      <c r="K15" s="40"/>
      <c r="L15" s="40"/>
      <c r="M15" s="40"/>
      <c r="N15" s="41"/>
      <c r="O15" s="32"/>
      <c r="P15" s="37"/>
      <c r="Q15" s="54">
        <f t="shared" si="1"/>
        <v>3</v>
      </c>
      <c r="R15" s="55">
        <f t="shared" si="2"/>
        <v>0</v>
      </c>
      <c r="S15" s="56">
        <f t="shared" si="3"/>
        <v>0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75"/>
      <c r="AX15" s="76">
        <f t="shared" si="4"/>
        <v>0</v>
      </c>
      <c r="AY15" s="77">
        <f t="shared" si="0"/>
        <v>0</v>
      </c>
    </row>
    <row r="16" spans="2:51">
      <c r="B16" s="24">
        <v>4</v>
      </c>
      <c r="C16" s="27"/>
      <c r="D16" s="27"/>
      <c r="E16" s="28"/>
      <c r="F16" s="28"/>
      <c r="G16" s="28"/>
      <c r="H16" s="28"/>
      <c r="I16" s="28"/>
      <c r="J16" s="40"/>
      <c r="K16" s="40"/>
      <c r="L16" s="40"/>
      <c r="M16" s="40"/>
      <c r="N16" s="41"/>
      <c r="O16" s="32"/>
      <c r="P16" s="37"/>
      <c r="Q16" s="54">
        <f t="shared" si="1"/>
        <v>4</v>
      </c>
      <c r="R16" s="55">
        <f t="shared" si="2"/>
        <v>0</v>
      </c>
      <c r="S16" s="56">
        <f t="shared" si="3"/>
        <v>0</v>
      </c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75"/>
      <c r="AX16" s="76">
        <f t="shared" si="4"/>
        <v>0</v>
      </c>
      <c r="AY16" s="77">
        <f t="shared" si="0"/>
        <v>0</v>
      </c>
    </row>
    <row r="17" ht="12.35" spans="2:51">
      <c r="B17" s="24">
        <v>5</v>
      </c>
      <c r="C17" s="29"/>
      <c r="D17" s="27"/>
      <c r="E17" s="28"/>
      <c r="F17" s="28"/>
      <c r="G17" s="28"/>
      <c r="H17" s="28"/>
      <c r="I17" s="28"/>
      <c r="J17" s="40"/>
      <c r="K17" s="40"/>
      <c r="L17" s="40"/>
      <c r="M17" s="40"/>
      <c r="N17" s="41"/>
      <c r="O17" s="32"/>
      <c r="P17" s="37"/>
      <c r="Q17" s="54">
        <f t="shared" si="1"/>
        <v>5</v>
      </c>
      <c r="R17" s="55">
        <f t="shared" si="2"/>
        <v>0</v>
      </c>
      <c r="S17" s="56">
        <f t="shared" si="3"/>
        <v>0</v>
      </c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75"/>
      <c r="AX17" s="76">
        <f t="shared" si="4"/>
        <v>0</v>
      </c>
      <c r="AY17" s="77">
        <f t="shared" si="0"/>
        <v>0</v>
      </c>
    </row>
    <row r="18" ht="12.35" spans="2:51">
      <c r="B18" s="24">
        <v>6</v>
      </c>
      <c r="C18" s="29"/>
      <c r="D18" s="27"/>
      <c r="E18" s="28"/>
      <c r="F18" s="28"/>
      <c r="G18" s="28"/>
      <c r="H18" s="28"/>
      <c r="I18" s="28"/>
      <c r="J18" s="40"/>
      <c r="K18" s="40"/>
      <c r="L18" s="40"/>
      <c r="M18" s="40"/>
      <c r="N18" s="41"/>
      <c r="O18" s="32"/>
      <c r="P18" s="37"/>
      <c r="Q18" s="54">
        <f t="shared" si="1"/>
        <v>6</v>
      </c>
      <c r="R18" s="55">
        <f t="shared" si="2"/>
        <v>0</v>
      </c>
      <c r="S18" s="56">
        <f t="shared" si="3"/>
        <v>0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75"/>
      <c r="AX18" s="76">
        <f t="shared" si="4"/>
        <v>0</v>
      </c>
      <c r="AY18" s="77">
        <f t="shared" si="0"/>
        <v>0</v>
      </c>
    </row>
    <row r="19" ht="12.35" spans="2:51">
      <c r="B19" s="24">
        <v>7</v>
      </c>
      <c r="C19" s="29"/>
      <c r="D19" s="27"/>
      <c r="E19" s="28"/>
      <c r="F19" s="28"/>
      <c r="G19" s="28"/>
      <c r="H19" s="28"/>
      <c r="I19" s="28"/>
      <c r="J19" s="40"/>
      <c r="K19" s="40"/>
      <c r="L19" s="40"/>
      <c r="M19" s="40"/>
      <c r="N19" s="41"/>
      <c r="O19" s="32"/>
      <c r="P19" s="37"/>
      <c r="Q19" s="54">
        <f t="shared" si="1"/>
        <v>7</v>
      </c>
      <c r="R19" s="55">
        <f t="shared" si="2"/>
        <v>0</v>
      </c>
      <c r="S19" s="56">
        <f t="shared" si="3"/>
        <v>0</v>
      </c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75"/>
      <c r="AX19" s="76">
        <f t="shared" si="4"/>
        <v>0</v>
      </c>
      <c r="AY19" s="77">
        <f t="shared" si="0"/>
        <v>0</v>
      </c>
    </row>
    <row r="20" ht="12.35" spans="2:51">
      <c r="B20" s="24">
        <v>8</v>
      </c>
      <c r="C20" s="29"/>
      <c r="D20" s="27"/>
      <c r="E20" s="28"/>
      <c r="F20" s="28"/>
      <c r="G20" s="28"/>
      <c r="H20" s="28"/>
      <c r="I20" s="28"/>
      <c r="J20" s="40"/>
      <c r="K20" s="40"/>
      <c r="L20" s="40"/>
      <c r="M20" s="40"/>
      <c r="N20" s="41"/>
      <c r="O20" s="32"/>
      <c r="P20" s="37"/>
      <c r="Q20" s="54">
        <f t="shared" si="1"/>
        <v>8</v>
      </c>
      <c r="R20" s="55">
        <f t="shared" si="2"/>
        <v>0</v>
      </c>
      <c r="S20" s="56">
        <f t="shared" si="3"/>
        <v>0</v>
      </c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75"/>
      <c r="AX20" s="76">
        <f t="shared" si="4"/>
        <v>0</v>
      </c>
      <c r="AY20" s="77">
        <f t="shared" si="0"/>
        <v>0</v>
      </c>
    </row>
    <row r="21" ht="12.35" spans="2:51">
      <c r="B21" s="24">
        <v>9</v>
      </c>
      <c r="C21" s="29"/>
      <c r="D21" s="27"/>
      <c r="E21" s="28"/>
      <c r="F21" s="28"/>
      <c r="G21" s="28"/>
      <c r="H21" s="28"/>
      <c r="I21" s="28"/>
      <c r="J21" s="40"/>
      <c r="K21" s="40"/>
      <c r="L21" s="40"/>
      <c r="M21" s="40"/>
      <c r="N21" s="41"/>
      <c r="O21" s="32"/>
      <c r="P21" s="37"/>
      <c r="Q21" s="54">
        <f t="shared" si="1"/>
        <v>9</v>
      </c>
      <c r="R21" s="55">
        <f t="shared" si="2"/>
        <v>0</v>
      </c>
      <c r="S21" s="56">
        <f t="shared" si="3"/>
        <v>0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75"/>
      <c r="AX21" s="76">
        <f t="shared" si="4"/>
        <v>0</v>
      </c>
      <c r="AY21" s="77">
        <f t="shared" si="0"/>
        <v>0</v>
      </c>
    </row>
    <row r="22" ht="12.35" spans="2:51">
      <c r="B22" s="24">
        <v>10</v>
      </c>
      <c r="C22" s="29"/>
      <c r="D22" s="27"/>
      <c r="E22" s="28"/>
      <c r="F22" s="28"/>
      <c r="G22" s="28"/>
      <c r="H22" s="28"/>
      <c r="I22" s="28"/>
      <c r="J22" s="40"/>
      <c r="K22" s="40"/>
      <c r="L22" s="40"/>
      <c r="M22" s="40"/>
      <c r="N22" s="41"/>
      <c r="O22" s="32"/>
      <c r="P22" s="37"/>
      <c r="Q22" s="54">
        <f t="shared" si="1"/>
        <v>10</v>
      </c>
      <c r="R22" s="55">
        <f t="shared" si="2"/>
        <v>0</v>
      </c>
      <c r="S22" s="56">
        <f t="shared" si="3"/>
        <v>0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75"/>
      <c r="AX22" s="76">
        <f t="shared" si="4"/>
        <v>0</v>
      </c>
      <c r="AY22" s="77">
        <f t="shared" si="0"/>
        <v>0</v>
      </c>
    </row>
    <row r="23" ht="12.35" spans="2:51">
      <c r="B23" s="24">
        <v>11</v>
      </c>
      <c r="C23" s="29"/>
      <c r="D23" s="27"/>
      <c r="E23" s="28"/>
      <c r="F23" s="28"/>
      <c r="G23" s="28"/>
      <c r="H23" s="28"/>
      <c r="I23" s="28"/>
      <c r="J23" s="40"/>
      <c r="K23" s="40"/>
      <c r="L23" s="40"/>
      <c r="M23" s="40"/>
      <c r="N23" s="41"/>
      <c r="O23" s="32"/>
      <c r="P23" s="37"/>
      <c r="Q23" s="54">
        <f t="shared" si="1"/>
        <v>11</v>
      </c>
      <c r="R23" s="55">
        <f t="shared" si="2"/>
        <v>0</v>
      </c>
      <c r="S23" s="56">
        <f t="shared" si="3"/>
        <v>0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75"/>
      <c r="AX23" s="76">
        <f t="shared" si="4"/>
        <v>0</v>
      </c>
      <c r="AY23" s="77">
        <f t="shared" si="0"/>
        <v>0</v>
      </c>
    </row>
    <row r="24" ht="12.35" spans="2:51">
      <c r="B24" s="24">
        <v>12</v>
      </c>
      <c r="C24" s="29"/>
      <c r="D24" s="27"/>
      <c r="E24" s="28"/>
      <c r="F24" s="28"/>
      <c r="G24" s="28"/>
      <c r="H24" s="28"/>
      <c r="I24" s="28"/>
      <c r="J24" s="40"/>
      <c r="K24" s="40"/>
      <c r="L24" s="40"/>
      <c r="M24" s="40"/>
      <c r="N24" s="41"/>
      <c r="O24" s="42"/>
      <c r="P24" s="37"/>
      <c r="Q24" s="54">
        <f t="shared" si="1"/>
        <v>12</v>
      </c>
      <c r="R24" s="55">
        <f t="shared" si="2"/>
        <v>0</v>
      </c>
      <c r="S24" s="56">
        <f t="shared" si="3"/>
        <v>0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75"/>
      <c r="AX24" s="76">
        <f t="shared" si="4"/>
        <v>0</v>
      </c>
      <c r="AY24" s="77">
        <f t="shared" si="0"/>
        <v>0</v>
      </c>
    </row>
    <row r="25" ht="12.35" spans="2:51">
      <c r="B25" s="24">
        <v>13</v>
      </c>
      <c r="C25" s="29"/>
      <c r="D25" s="27"/>
      <c r="E25" s="28"/>
      <c r="F25" s="28"/>
      <c r="G25" s="28"/>
      <c r="H25" s="28"/>
      <c r="I25" s="28"/>
      <c r="J25" s="40"/>
      <c r="K25" s="40"/>
      <c r="L25" s="40"/>
      <c r="M25" s="40"/>
      <c r="N25" s="41"/>
      <c r="O25" s="42"/>
      <c r="P25" s="37"/>
      <c r="Q25" s="54">
        <f t="shared" si="1"/>
        <v>13</v>
      </c>
      <c r="R25" s="55">
        <f t="shared" si="2"/>
        <v>0</v>
      </c>
      <c r="S25" s="56">
        <f t="shared" si="3"/>
        <v>0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75"/>
      <c r="AX25" s="76">
        <f t="shared" si="4"/>
        <v>0</v>
      </c>
      <c r="AY25" s="77">
        <f t="shared" si="0"/>
        <v>0</v>
      </c>
    </row>
    <row r="26" ht="12.35" spans="2:51">
      <c r="B26" s="24">
        <v>14</v>
      </c>
      <c r="C26" s="29"/>
      <c r="D26" s="27"/>
      <c r="E26" s="28"/>
      <c r="F26" s="28"/>
      <c r="G26" s="28"/>
      <c r="H26" s="28"/>
      <c r="I26" s="28"/>
      <c r="J26" s="40"/>
      <c r="K26" s="40"/>
      <c r="L26" s="40"/>
      <c r="M26" s="40"/>
      <c r="N26" s="41"/>
      <c r="O26" s="42"/>
      <c r="P26" s="37"/>
      <c r="Q26" s="54">
        <f t="shared" si="1"/>
        <v>14</v>
      </c>
      <c r="R26" s="55">
        <f t="shared" si="2"/>
        <v>0</v>
      </c>
      <c r="S26" s="56">
        <f t="shared" si="3"/>
        <v>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75"/>
      <c r="AX26" s="76">
        <f t="shared" si="4"/>
        <v>0</v>
      </c>
      <c r="AY26" s="77">
        <f t="shared" si="0"/>
        <v>0</v>
      </c>
    </row>
    <row r="27" ht="12.35" spans="2:51">
      <c r="B27" s="24">
        <v>15</v>
      </c>
      <c r="C27" s="29"/>
      <c r="D27" s="27"/>
      <c r="E27" s="28"/>
      <c r="F27" s="28"/>
      <c r="G27" s="28"/>
      <c r="H27" s="28"/>
      <c r="I27" s="28"/>
      <c r="J27" s="40"/>
      <c r="K27" s="40"/>
      <c r="L27" s="40"/>
      <c r="M27" s="40"/>
      <c r="N27" s="41"/>
      <c r="O27" s="42"/>
      <c r="P27" s="37"/>
      <c r="Q27" s="54">
        <f t="shared" si="1"/>
        <v>15</v>
      </c>
      <c r="R27" s="55">
        <f t="shared" si="2"/>
        <v>0</v>
      </c>
      <c r="S27" s="56">
        <f t="shared" si="3"/>
        <v>0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75"/>
      <c r="AX27" s="76">
        <f t="shared" si="4"/>
        <v>0</v>
      </c>
      <c r="AY27" s="77">
        <f t="shared" si="0"/>
        <v>0</v>
      </c>
    </row>
    <row r="28" ht="12.35" spans="2:51">
      <c r="B28" s="24">
        <v>16</v>
      </c>
      <c r="C28" s="29"/>
      <c r="D28" s="27"/>
      <c r="E28" s="28"/>
      <c r="F28" s="28"/>
      <c r="G28" s="28"/>
      <c r="H28" s="28"/>
      <c r="I28" s="28"/>
      <c r="J28" s="40"/>
      <c r="K28" s="40"/>
      <c r="L28" s="40"/>
      <c r="M28" s="40"/>
      <c r="N28" s="41"/>
      <c r="O28" s="42"/>
      <c r="P28" s="37"/>
      <c r="Q28" s="54">
        <f t="shared" si="1"/>
        <v>16</v>
      </c>
      <c r="R28" s="55">
        <f t="shared" si="2"/>
        <v>0</v>
      </c>
      <c r="S28" s="56">
        <f t="shared" si="3"/>
        <v>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75"/>
      <c r="AX28" s="76">
        <f t="shared" si="4"/>
        <v>0</v>
      </c>
      <c r="AY28" s="77">
        <f t="shared" si="0"/>
        <v>0</v>
      </c>
    </row>
    <row r="29" ht="12.35" spans="2:51">
      <c r="B29" s="24">
        <v>17</v>
      </c>
      <c r="C29" s="29"/>
      <c r="D29" s="27"/>
      <c r="E29" s="28"/>
      <c r="F29" s="28"/>
      <c r="G29" s="28"/>
      <c r="H29" s="28"/>
      <c r="I29" s="28"/>
      <c r="J29" s="40"/>
      <c r="K29" s="40"/>
      <c r="L29" s="40"/>
      <c r="M29" s="40"/>
      <c r="N29" s="41"/>
      <c r="O29" s="42"/>
      <c r="P29" s="37"/>
      <c r="Q29" s="54">
        <f t="shared" si="1"/>
        <v>17</v>
      </c>
      <c r="R29" s="55">
        <f t="shared" si="2"/>
        <v>0</v>
      </c>
      <c r="S29" s="56">
        <f t="shared" si="3"/>
        <v>0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75"/>
      <c r="AX29" s="76">
        <f t="shared" si="4"/>
        <v>0</v>
      </c>
      <c r="AY29" s="77">
        <f t="shared" si="0"/>
        <v>0</v>
      </c>
    </row>
    <row r="30" ht="12.35" spans="2:51">
      <c r="B30" s="24">
        <v>18</v>
      </c>
      <c r="C30" s="29"/>
      <c r="D30" s="27"/>
      <c r="E30" s="28"/>
      <c r="F30" s="28"/>
      <c r="G30" s="28"/>
      <c r="H30" s="28"/>
      <c r="I30" s="28"/>
      <c r="J30" s="40"/>
      <c r="K30" s="40"/>
      <c r="L30" s="40"/>
      <c r="M30" s="40"/>
      <c r="N30" s="41"/>
      <c r="O30" s="42"/>
      <c r="P30" s="37"/>
      <c r="Q30" s="54">
        <f t="shared" si="1"/>
        <v>18</v>
      </c>
      <c r="R30" s="55">
        <f t="shared" si="2"/>
        <v>0</v>
      </c>
      <c r="S30" s="56">
        <f t="shared" si="3"/>
        <v>0</v>
      </c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75"/>
      <c r="AX30" s="76">
        <f t="shared" si="4"/>
        <v>0</v>
      </c>
      <c r="AY30" s="77">
        <f t="shared" si="0"/>
        <v>0</v>
      </c>
    </row>
    <row r="31" ht="12.35" spans="2:51">
      <c r="B31" s="24">
        <v>19</v>
      </c>
      <c r="C31" s="29"/>
      <c r="D31" s="27"/>
      <c r="E31" s="28"/>
      <c r="F31" s="28"/>
      <c r="G31" s="28"/>
      <c r="H31" s="28"/>
      <c r="I31" s="28"/>
      <c r="J31" s="40"/>
      <c r="K31" s="40"/>
      <c r="L31" s="40"/>
      <c r="M31" s="40"/>
      <c r="N31" s="41"/>
      <c r="O31" s="42"/>
      <c r="P31" s="37"/>
      <c r="Q31" s="54">
        <f t="shared" si="1"/>
        <v>19</v>
      </c>
      <c r="R31" s="55">
        <f t="shared" si="2"/>
        <v>0</v>
      </c>
      <c r="S31" s="56">
        <f t="shared" si="3"/>
        <v>0</v>
      </c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75"/>
      <c r="AX31" s="76">
        <f t="shared" si="4"/>
        <v>0</v>
      </c>
      <c r="AY31" s="77">
        <f t="shared" si="0"/>
        <v>0</v>
      </c>
    </row>
    <row r="32" ht="12.35" spans="2:51">
      <c r="B32" s="24">
        <v>20</v>
      </c>
      <c r="C32" s="29"/>
      <c r="D32" s="27"/>
      <c r="E32" s="28"/>
      <c r="F32" s="28"/>
      <c r="G32" s="28"/>
      <c r="H32" s="28"/>
      <c r="I32" s="28"/>
      <c r="J32" s="40"/>
      <c r="K32" s="40"/>
      <c r="L32" s="40"/>
      <c r="M32" s="40"/>
      <c r="N32" s="41"/>
      <c r="O32" s="42"/>
      <c r="P32" s="37"/>
      <c r="Q32" s="54">
        <f t="shared" si="1"/>
        <v>20</v>
      </c>
      <c r="R32" s="55">
        <f t="shared" si="2"/>
        <v>0</v>
      </c>
      <c r="S32" s="56">
        <f t="shared" si="3"/>
        <v>0</v>
      </c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75"/>
      <c r="AX32" s="76">
        <f t="shared" si="4"/>
        <v>0</v>
      </c>
      <c r="AY32" s="77">
        <f t="shared" si="0"/>
        <v>0</v>
      </c>
    </row>
    <row r="33" ht="12.35" spans="2:59">
      <c r="B33" s="24">
        <v>21</v>
      </c>
      <c r="C33" s="29"/>
      <c r="D33" s="27"/>
      <c r="E33" s="28"/>
      <c r="F33" s="28"/>
      <c r="G33" s="28"/>
      <c r="H33" s="28"/>
      <c r="I33" s="28"/>
      <c r="J33" s="40"/>
      <c r="K33" s="40"/>
      <c r="L33" s="40"/>
      <c r="M33" s="40"/>
      <c r="N33" s="41"/>
      <c r="O33" s="42"/>
      <c r="P33" s="37"/>
      <c r="Q33" s="54">
        <f t="shared" si="1"/>
        <v>21</v>
      </c>
      <c r="R33" s="55">
        <f t="shared" si="2"/>
        <v>0</v>
      </c>
      <c r="S33" s="56">
        <f t="shared" si="3"/>
        <v>0</v>
      </c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75"/>
      <c r="AX33" s="76">
        <f t="shared" si="4"/>
        <v>0</v>
      </c>
      <c r="AY33" s="77">
        <f t="shared" si="0"/>
        <v>0</v>
      </c>
      <c r="BG33" s="3"/>
    </row>
    <row r="34" ht="12.35" spans="2:51">
      <c r="B34" s="24">
        <v>22</v>
      </c>
      <c r="C34" s="29"/>
      <c r="D34" s="27"/>
      <c r="E34" s="28"/>
      <c r="F34" s="28"/>
      <c r="G34" s="28"/>
      <c r="H34" s="28"/>
      <c r="I34" s="28"/>
      <c r="J34" s="40"/>
      <c r="K34" s="40"/>
      <c r="L34" s="40"/>
      <c r="M34" s="40"/>
      <c r="N34" s="41"/>
      <c r="O34" s="42"/>
      <c r="P34" s="37"/>
      <c r="Q34" s="54">
        <f t="shared" si="1"/>
        <v>22</v>
      </c>
      <c r="R34" s="55">
        <f t="shared" si="2"/>
        <v>0</v>
      </c>
      <c r="S34" s="56">
        <f t="shared" si="3"/>
        <v>0</v>
      </c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75"/>
      <c r="AX34" s="76">
        <f t="shared" si="4"/>
        <v>0</v>
      </c>
      <c r="AY34" s="77">
        <f t="shared" si="0"/>
        <v>0</v>
      </c>
    </row>
    <row r="35" ht="12.35" spans="2:51">
      <c r="B35" s="24">
        <v>23</v>
      </c>
      <c r="C35" s="29"/>
      <c r="D35" s="27"/>
      <c r="E35" s="28"/>
      <c r="F35" s="28"/>
      <c r="G35" s="28"/>
      <c r="H35" s="28"/>
      <c r="I35" s="28"/>
      <c r="J35" s="40"/>
      <c r="K35" s="40"/>
      <c r="L35" s="40"/>
      <c r="M35" s="40"/>
      <c r="N35" s="41"/>
      <c r="O35" s="42"/>
      <c r="P35" s="37"/>
      <c r="Q35" s="54">
        <f t="shared" si="1"/>
        <v>23</v>
      </c>
      <c r="R35" s="55">
        <f t="shared" si="2"/>
        <v>0</v>
      </c>
      <c r="S35" s="56">
        <f t="shared" si="3"/>
        <v>0</v>
      </c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75"/>
      <c r="AX35" s="76">
        <f t="shared" si="4"/>
        <v>0</v>
      </c>
      <c r="AY35" s="77">
        <f t="shared" si="0"/>
        <v>0</v>
      </c>
    </row>
    <row r="36" ht="12.35" spans="2:51">
      <c r="B36" s="24">
        <v>24</v>
      </c>
      <c r="C36" s="29"/>
      <c r="D36" s="27"/>
      <c r="E36" s="28"/>
      <c r="F36" s="28"/>
      <c r="G36" s="28"/>
      <c r="H36" s="28"/>
      <c r="I36" s="28"/>
      <c r="J36" s="40"/>
      <c r="K36" s="40"/>
      <c r="L36" s="40"/>
      <c r="M36" s="40"/>
      <c r="N36" s="41"/>
      <c r="O36" s="42"/>
      <c r="P36" s="37"/>
      <c r="Q36" s="54">
        <f t="shared" si="1"/>
        <v>24</v>
      </c>
      <c r="R36" s="55">
        <f t="shared" si="2"/>
        <v>0</v>
      </c>
      <c r="S36" s="56">
        <f t="shared" si="3"/>
        <v>0</v>
      </c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75"/>
      <c r="AX36" s="76">
        <f t="shared" si="4"/>
        <v>0</v>
      </c>
      <c r="AY36" s="77">
        <f t="shared" si="0"/>
        <v>0</v>
      </c>
    </row>
    <row r="37" ht="12.35" spans="2:51">
      <c r="B37" s="24">
        <v>25</v>
      </c>
      <c r="C37" s="29"/>
      <c r="D37" s="27"/>
      <c r="E37" s="28"/>
      <c r="F37" s="28"/>
      <c r="G37" s="28"/>
      <c r="H37" s="28"/>
      <c r="I37" s="28"/>
      <c r="J37" s="40"/>
      <c r="K37" s="40"/>
      <c r="L37" s="40"/>
      <c r="M37" s="40"/>
      <c r="N37" s="41"/>
      <c r="O37" s="42"/>
      <c r="P37" s="37"/>
      <c r="Q37" s="54">
        <f t="shared" si="1"/>
        <v>25</v>
      </c>
      <c r="R37" s="55">
        <f t="shared" si="2"/>
        <v>0</v>
      </c>
      <c r="S37" s="56">
        <f t="shared" si="3"/>
        <v>0</v>
      </c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75"/>
      <c r="AX37" s="76">
        <f t="shared" si="4"/>
        <v>0</v>
      </c>
      <c r="AY37" s="77">
        <f t="shared" si="0"/>
        <v>0</v>
      </c>
    </row>
    <row r="38" ht="12.35" spans="2:51">
      <c r="B38" s="24">
        <v>26</v>
      </c>
      <c r="C38" s="29"/>
      <c r="D38" s="27"/>
      <c r="E38" s="28"/>
      <c r="F38" s="28"/>
      <c r="G38" s="28"/>
      <c r="H38" s="28"/>
      <c r="I38" s="28"/>
      <c r="J38" s="40"/>
      <c r="K38" s="40"/>
      <c r="L38" s="40"/>
      <c r="M38" s="40"/>
      <c r="N38" s="41"/>
      <c r="O38" s="42"/>
      <c r="P38" s="37"/>
      <c r="Q38" s="54">
        <f t="shared" si="1"/>
        <v>26</v>
      </c>
      <c r="R38" s="55">
        <f t="shared" si="2"/>
        <v>0</v>
      </c>
      <c r="S38" s="56">
        <f t="shared" si="3"/>
        <v>0</v>
      </c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75"/>
      <c r="AX38" s="76">
        <f t="shared" si="4"/>
        <v>0</v>
      </c>
      <c r="AY38" s="77">
        <f t="shared" si="0"/>
        <v>0</v>
      </c>
    </row>
    <row r="39" ht="12.35" spans="2:51">
      <c r="B39" s="24">
        <v>27</v>
      </c>
      <c r="C39" s="29"/>
      <c r="D39" s="27"/>
      <c r="E39" s="28"/>
      <c r="F39" s="28"/>
      <c r="G39" s="28"/>
      <c r="H39" s="28"/>
      <c r="I39" s="28"/>
      <c r="J39" s="40"/>
      <c r="K39" s="40"/>
      <c r="L39" s="40"/>
      <c r="M39" s="40"/>
      <c r="N39" s="41"/>
      <c r="O39" s="42"/>
      <c r="P39" s="43"/>
      <c r="Q39" s="54">
        <f t="shared" si="1"/>
        <v>27</v>
      </c>
      <c r="R39" s="55">
        <f t="shared" si="2"/>
        <v>0</v>
      </c>
      <c r="S39" s="56">
        <f t="shared" si="3"/>
        <v>0</v>
      </c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78"/>
      <c r="AX39" s="76">
        <f t="shared" si="4"/>
        <v>0</v>
      </c>
      <c r="AY39" s="77">
        <f t="shared" si="0"/>
        <v>0</v>
      </c>
    </row>
    <row r="40" ht="12.35" spans="2:51">
      <c r="B40" s="24">
        <v>28</v>
      </c>
      <c r="C40" s="29"/>
      <c r="D40" s="27"/>
      <c r="E40" s="28"/>
      <c r="F40" s="28"/>
      <c r="G40" s="28"/>
      <c r="H40" s="28"/>
      <c r="I40" s="28"/>
      <c r="J40" s="40"/>
      <c r="K40" s="40"/>
      <c r="L40" s="40"/>
      <c r="M40" s="40"/>
      <c r="N40" s="41"/>
      <c r="O40" s="42"/>
      <c r="P40" s="43"/>
      <c r="Q40" s="54">
        <f t="shared" si="1"/>
        <v>28</v>
      </c>
      <c r="R40" s="55">
        <f t="shared" si="2"/>
        <v>0</v>
      </c>
      <c r="S40" s="56">
        <f t="shared" si="3"/>
        <v>0</v>
      </c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78"/>
      <c r="AX40" s="76">
        <f t="shared" si="4"/>
        <v>0</v>
      </c>
      <c r="AY40" s="77">
        <f t="shared" si="0"/>
        <v>0</v>
      </c>
    </row>
    <row r="41" ht="12.35" spans="2:51">
      <c r="B41" s="24">
        <v>29</v>
      </c>
      <c r="C41" s="29"/>
      <c r="D41" s="27"/>
      <c r="E41" s="28"/>
      <c r="F41" s="28"/>
      <c r="G41" s="28"/>
      <c r="H41" s="28"/>
      <c r="I41" s="28"/>
      <c r="J41" s="40"/>
      <c r="K41" s="40"/>
      <c r="L41" s="40"/>
      <c r="M41" s="40"/>
      <c r="N41" s="41"/>
      <c r="O41" s="42"/>
      <c r="P41" s="43"/>
      <c r="Q41" s="54">
        <f t="shared" si="1"/>
        <v>29</v>
      </c>
      <c r="R41" s="55">
        <f t="shared" si="2"/>
        <v>0</v>
      </c>
      <c r="S41" s="56">
        <f t="shared" si="3"/>
        <v>0</v>
      </c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78"/>
      <c r="AX41" s="76">
        <f t="shared" si="4"/>
        <v>0</v>
      </c>
      <c r="AY41" s="77">
        <f t="shared" si="0"/>
        <v>0</v>
      </c>
    </row>
    <row r="42" ht="12.35" spans="2:51">
      <c r="B42" s="24">
        <v>30</v>
      </c>
      <c r="C42" s="29"/>
      <c r="D42" s="27"/>
      <c r="E42" s="28"/>
      <c r="F42" s="28"/>
      <c r="G42" s="28"/>
      <c r="H42" s="28"/>
      <c r="I42" s="28"/>
      <c r="J42" s="40"/>
      <c r="K42" s="40"/>
      <c r="L42" s="40"/>
      <c r="M42" s="40"/>
      <c r="N42" s="41"/>
      <c r="O42" s="42"/>
      <c r="P42" s="43"/>
      <c r="Q42" s="54">
        <f t="shared" si="1"/>
        <v>30</v>
      </c>
      <c r="R42" s="55">
        <f t="shared" si="2"/>
        <v>0</v>
      </c>
      <c r="S42" s="56">
        <f t="shared" si="3"/>
        <v>0</v>
      </c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78"/>
      <c r="AX42" s="76">
        <f t="shared" si="4"/>
        <v>0</v>
      </c>
      <c r="AY42" s="77">
        <f t="shared" si="0"/>
        <v>0</v>
      </c>
    </row>
    <row r="43" ht="12.35" spans="2:51">
      <c r="B43" s="24">
        <v>31</v>
      </c>
      <c r="C43" s="29"/>
      <c r="D43" s="27"/>
      <c r="E43" s="28"/>
      <c r="F43" s="28"/>
      <c r="G43" s="28"/>
      <c r="H43" s="28"/>
      <c r="I43" s="28"/>
      <c r="J43" s="40"/>
      <c r="K43" s="40"/>
      <c r="L43" s="40"/>
      <c r="M43" s="40"/>
      <c r="N43" s="41"/>
      <c r="O43" s="42"/>
      <c r="P43" s="43"/>
      <c r="Q43" s="54">
        <f t="shared" si="1"/>
        <v>31</v>
      </c>
      <c r="R43" s="55">
        <f t="shared" si="2"/>
        <v>0</v>
      </c>
      <c r="S43" s="56">
        <f t="shared" si="3"/>
        <v>0</v>
      </c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78"/>
      <c r="AX43" s="76">
        <f t="shared" si="4"/>
        <v>0</v>
      </c>
      <c r="AY43" s="77">
        <f t="shared" si="0"/>
        <v>0</v>
      </c>
    </row>
    <row r="44" ht="12.35" spans="2:51">
      <c r="B44" s="24">
        <v>32</v>
      </c>
      <c r="C44" s="29"/>
      <c r="D44" s="27"/>
      <c r="E44" s="28"/>
      <c r="F44" s="28"/>
      <c r="G44" s="28"/>
      <c r="H44" s="28"/>
      <c r="I44" s="28"/>
      <c r="J44" s="40"/>
      <c r="K44" s="40"/>
      <c r="L44" s="40"/>
      <c r="M44" s="40"/>
      <c r="N44" s="41"/>
      <c r="O44" s="42"/>
      <c r="P44" s="43"/>
      <c r="Q44" s="54">
        <f t="shared" si="1"/>
        <v>32</v>
      </c>
      <c r="R44" s="55">
        <f t="shared" si="2"/>
        <v>0</v>
      </c>
      <c r="S44" s="56">
        <f t="shared" si="3"/>
        <v>0</v>
      </c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78"/>
      <c r="AX44" s="76">
        <f t="shared" si="4"/>
        <v>0</v>
      </c>
      <c r="AY44" s="77">
        <f t="shared" si="0"/>
        <v>0</v>
      </c>
    </row>
    <row r="45" ht="12.35" spans="2:51">
      <c r="B45" s="24">
        <v>33</v>
      </c>
      <c r="C45" s="29"/>
      <c r="D45" s="27"/>
      <c r="E45" s="28"/>
      <c r="F45" s="28"/>
      <c r="G45" s="28"/>
      <c r="H45" s="28"/>
      <c r="I45" s="28"/>
      <c r="J45" s="40"/>
      <c r="K45" s="40"/>
      <c r="L45" s="40"/>
      <c r="M45" s="40"/>
      <c r="N45" s="41"/>
      <c r="O45" s="42"/>
      <c r="P45" s="43"/>
      <c r="Q45" s="54">
        <f t="shared" si="1"/>
        <v>33</v>
      </c>
      <c r="R45" s="55">
        <f t="shared" si="2"/>
        <v>0</v>
      </c>
      <c r="S45" s="56">
        <f t="shared" si="3"/>
        <v>0</v>
      </c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78"/>
      <c r="AX45" s="76">
        <f t="shared" si="4"/>
        <v>0</v>
      </c>
      <c r="AY45" s="77">
        <f t="shared" si="0"/>
        <v>0</v>
      </c>
    </row>
    <row r="46" ht="12.35" spans="2:51">
      <c r="B46" s="24">
        <v>34</v>
      </c>
      <c r="C46" s="29"/>
      <c r="D46" s="27"/>
      <c r="E46" s="28"/>
      <c r="F46" s="28"/>
      <c r="G46" s="28"/>
      <c r="H46" s="28"/>
      <c r="I46" s="28"/>
      <c r="J46" s="40"/>
      <c r="K46" s="40"/>
      <c r="L46" s="40"/>
      <c r="M46" s="40"/>
      <c r="N46" s="41"/>
      <c r="O46" s="42"/>
      <c r="P46" s="43"/>
      <c r="Q46" s="54">
        <f t="shared" ref="Q46:Q62" si="5">B46</f>
        <v>34</v>
      </c>
      <c r="R46" s="55">
        <f t="shared" ref="R46:R62" si="6">C46</f>
        <v>0</v>
      </c>
      <c r="S46" s="56">
        <f t="shared" ref="S46:S62" si="7">ROUND(D46/10000,2)</f>
        <v>0</v>
      </c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78"/>
      <c r="AX46" s="76">
        <f t="shared" ref="AX46:AX63" si="8">SUM(T46:AW46)</f>
        <v>0</v>
      </c>
      <c r="AY46" s="77">
        <f t="shared" si="0"/>
        <v>0</v>
      </c>
    </row>
    <row r="47" ht="12.35" spans="2:51">
      <c r="B47" s="24">
        <v>35</v>
      </c>
      <c r="C47" s="29"/>
      <c r="D47" s="27"/>
      <c r="E47" s="28"/>
      <c r="F47" s="28"/>
      <c r="G47" s="28"/>
      <c r="H47" s="28"/>
      <c r="I47" s="28"/>
      <c r="J47" s="40"/>
      <c r="K47" s="40"/>
      <c r="L47" s="40"/>
      <c r="M47" s="40"/>
      <c r="N47" s="41"/>
      <c r="O47" s="42"/>
      <c r="P47" s="43"/>
      <c r="Q47" s="54">
        <f t="shared" si="5"/>
        <v>35</v>
      </c>
      <c r="R47" s="55">
        <f t="shared" si="6"/>
        <v>0</v>
      </c>
      <c r="S47" s="56">
        <f t="shared" si="7"/>
        <v>0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78"/>
      <c r="AX47" s="76">
        <f t="shared" si="8"/>
        <v>0</v>
      </c>
      <c r="AY47" s="77">
        <f t="shared" si="0"/>
        <v>0</v>
      </c>
    </row>
    <row r="48" ht="12.35" spans="2:51">
      <c r="B48" s="24">
        <v>36</v>
      </c>
      <c r="C48" s="29"/>
      <c r="D48" s="27"/>
      <c r="E48" s="28"/>
      <c r="F48" s="28"/>
      <c r="G48" s="28"/>
      <c r="H48" s="28"/>
      <c r="I48" s="28"/>
      <c r="J48" s="40"/>
      <c r="K48" s="40"/>
      <c r="L48" s="40"/>
      <c r="M48" s="40"/>
      <c r="N48" s="41"/>
      <c r="O48" s="42"/>
      <c r="P48" s="43"/>
      <c r="Q48" s="54">
        <f t="shared" si="5"/>
        <v>36</v>
      </c>
      <c r="R48" s="55">
        <f t="shared" si="6"/>
        <v>0</v>
      </c>
      <c r="S48" s="56">
        <f t="shared" si="7"/>
        <v>0</v>
      </c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78"/>
      <c r="AX48" s="76">
        <f t="shared" si="8"/>
        <v>0</v>
      </c>
      <c r="AY48" s="77">
        <f t="shared" si="0"/>
        <v>0</v>
      </c>
    </row>
    <row r="49" ht="12.35" spans="2:51">
      <c r="B49" s="24">
        <v>37</v>
      </c>
      <c r="C49" s="29"/>
      <c r="D49" s="27"/>
      <c r="E49" s="28"/>
      <c r="F49" s="28"/>
      <c r="G49" s="28"/>
      <c r="H49" s="28"/>
      <c r="I49" s="28"/>
      <c r="J49" s="40"/>
      <c r="K49" s="40"/>
      <c r="L49" s="40"/>
      <c r="M49" s="40"/>
      <c r="N49" s="41"/>
      <c r="O49" s="42"/>
      <c r="P49" s="43"/>
      <c r="Q49" s="54">
        <f t="shared" si="5"/>
        <v>37</v>
      </c>
      <c r="R49" s="55">
        <f t="shared" si="6"/>
        <v>0</v>
      </c>
      <c r="S49" s="56">
        <f t="shared" si="7"/>
        <v>0</v>
      </c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78"/>
      <c r="AX49" s="76">
        <f t="shared" si="8"/>
        <v>0</v>
      </c>
      <c r="AY49" s="77">
        <f t="shared" si="0"/>
        <v>0</v>
      </c>
    </row>
    <row r="50" ht="12.35" spans="2:51">
      <c r="B50" s="24">
        <v>38</v>
      </c>
      <c r="C50" s="29"/>
      <c r="D50" s="27"/>
      <c r="E50" s="28"/>
      <c r="F50" s="28"/>
      <c r="G50" s="28"/>
      <c r="H50" s="28"/>
      <c r="I50" s="28"/>
      <c r="J50" s="40"/>
      <c r="K50" s="40"/>
      <c r="L50" s="40"/>
      <c r="M50" s="40"/>
      <c r="N50" s="41"/>
      <c r="O50" s="42"/>
      <c r="P50" s="43"/>
      <c r="Q50" s="54">
        <f t="shared" si="5"/>
        <v>38</v>
      </c>
      <c r="R50" s="55">
        <f t="shared" si="6"/>
        <v>0</v>
      </c>
      <c r="S50" s="56">
        <f t="shared" si="7"/>
        <v>0</v>
      </c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78"/>
      <c r="AX50" s="76">
        <f t="shared" si="8"/>
        <v>0</v>
      </c>
      <c r="AY50" s="77">
        <f t="shared" si="0"/>
        <v>0</v>
      </c>
    </row>
    <row r="51" ht="12.35" spans="2:51">
      <c r="B51" s="24">
        <v>39</v>
      </c>
      <c r="C51" s="29"/>
      <c r="D51" s="27"/>
      <c r="E51" s="28"/>
      <c r="F51" s="28"/>
      <c r="G51" s="28"/>
      <c r="H51" s="28"/>
      <c r="I51" s="28"/>
      <c r="J51" s="40"/>
      <c r="K51" s="40"/>
      <c r="L51" s="40"/>
      <c r="M51" s="40"/>
      <c r="N51" s="41"/>
      <c r="O51" s="42"/>
      <c r="P51" s="43"/>
      <c r="Q51" s="54">
        <f t="shared" si="5"/>
        <v>39</v>
      </c>
      <c r="R51" s="55">
        <f t="shared" si="6"/>
        <v>0</v>
      </c>
      <c r="S51" s="56">
        <f t="shared" si="7"/>
        <v>0</v>
      </c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78"/>
      <c r="AX51" s="76">
        <f t="shared" si="8"/>
        <v>0</v>
      </c>
      <c r="AY51" s="77">
        <f t="shared" si="0"/>
        <v>0</v>
      </c>
    </row>
    <row r="52" ht="12.35" spans="2:51">
      <c r="B52" s="24">
        <v>40</v>
      </c>
      <c r="C52" s="29"/>
      <c r="D52" s="27"/>
      <c r="E52" s="28"/>
      <c r="F52" s="28"/>
      <c r="G52" s="28"/>
      <c r="H52" s="28"/>
      <c r="I52" s="28"/>
      <c r="J52" s="40"/>
      <c r="K52" s="40"/>
      <c r="L52" s="40"/>
      <c r="M52" s="40"/>
      <c r="N52" s="41"/>
      <c r="O52" s="42"/>
      <c r="P52" s="43"/>
      <c r="Q52" s="54">
        <f t="shared" si="5"/>
        <v>40</v>
      </c>
      <c r="R52" s="55">
        <f t="shared" si="6"/>
        <v>0</v>
      </c>
      <c r="S52" s="56">
        <f t="shared" si="7"/>
        <v>0</v>
      </c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78"/>
      <c r="AX52" s="76">
        <f t="shared" si="8"/>
        <v>0</v>
      </c>
      <c r="AY52" s="77">
        <f t="shared" si="0"/>
        <v>0</v>
      </c>
    </row>
    <row r="53" ht="12.35" spans="2:51">
      <c r="B53" s="24">
        <v>41</v>
      </c>
      <c r="C53" s="29"/>
      <c r="D53" s="27"/>
      <c r="E53" s="28"/>
      <c r="F53" s="28"/>
      <c r="G53" s="28"/>
      <c r="H53" s="28"/>
      <c r="I53" s="28"/>
      <c r="J53" s="40"/>
      <c r="K53" s="40"/>
      <c r="L53" s="40"/>
      <c r="M53" s="40"/>
      <c r="N53" s="41"/>
      <c r="O53" s="42"/>
      <c r="P53" s="43"/>
      <c r="Q53" s="54">
        <f t="shared" si="5"/>
        <v>41</v>
      </c>
      <c r="R53" s="55">
        <f t="shared" si="6"/>
        <v>0</v>
      </c>
      <c r="S53" s="56">
        <f t="shared" si="7"/>
        <v>0</v>
      </c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78"/>
      <c r="AX53" s="76">
        <f t="shared" si="8"/>
        <v>0</v>
      </c>
      <c r="AY53" s="77">
        <f t="shared" si="0"/>
        <v>0</v>
      </c>
    </row>
    <row r="54" ht="12.35" spans="2:51">
      <c r="B54" s="24">
        <v>42</v>
      </c>
      <c r="C54" s="29"/>
      <c r="D54" s="27"/>
      <c r="E54" s="28"/>
      <c r="F54" s="28"/>
      <c r="G54" s="28"/>
      <c r="H54" s="28"/>
      <c r="I54" s="28"/>
      <c r="J54" s="40"/>
      <c r="K54" s="40"/>
      <c r="L54" s="40"/>
      <c r="M54" s="40"/>
      <c r="N54" s="41"/>
      <c r="O54" s="44"/>
      <c r="P54" s="43"/>
      <c r="Q54" s="54">
        <f t="shared" si="5"/>
        <v>42</v>
      </c>
      <c r="R54" s="55">
        <f t="shared" si="6"/>
        <v>0</v>
      </c>
      <c r="S54" s="56">
        <f t="shared" si="7"/>
        <v>0</v>
      </c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78"/>
      <c r="AX54" s="76">
        <f t="shared" si="8"/>
        <v>0</v>
      </c>
      <c r="AY54" s="77">
        <f t="shared" si="0"/>
        <v>0</v>
      </c>
    </row>
    <row r="55" ht="12.35" spans="2:51">
      <c r="B55" s="24">
        <v>43</v>
      </c>
      <c r="C55" s="29"/>
      <c r="D55" s="27"/>
      <c r="E55" s="28"/>
      <c r="F55" s="28"/>
      <c r="G55" s="28"/>
      <c r="H55" s="28"/>
      <c r="I55" s="28"/>
      <c r="J55" s="40"/>
      <c r="K55" s="40"/>
      <c r="L55" s="40"/>
      <c r="M55" s="40"/>
      <c r="N55" s="41"/>
      <c r="O55" s="44"/>
      <c r="P55" s="43"/>
      <c r="Q55" s="54">
        <f t="shared" si="5"/>
        <v>43</v>
      </c>
      <c r="R55" s="55">
        <f t="shared" si="6"/>
        <v>0</v>
      </c>
      <c r="S55" s="56">
        <f t="shared" si="7"/>
        <v>0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78"/>
      <c r="AX55" s="76">
        <f t="shared" si="8"/>
        <v>0</v>
      </c>
      <c r="AY55" s="77">
        <f t="shared" si="0"/>
        <v>0</v>
      </c>
    </row>
    <row r="56" ht="12.35" spans="2:51">
      <c r="B56" s="24">
        <v>44</v>
      </c>
      <c r="C56" s="29"/>
      <c r="D56" s="27"/>
      <c r="E56" s="28"/>
      <c r="F56" s="28"/>
      <c r="G56" s="28"/>
      <c r="H56" s="28"/>
      <c r="I56" s="28"/>
      <c r="J56" s="40"/>
      <c r="K56" s="40"/>
      <c r="L56" s="40"/>
      <c r="M56" s="40"/>
      <c r="N56" s="41"/>
      <c r="O56" s="44"/>
      <c r="P56" s="43"/>
      <c r="Q56" s="54">
        <f t="shared" si="5"/>
        <v>44</v>
      </c>
      <c r="R56" s="55">
        <f t="shared" si="6"/>
        <v>0</v>
      </c>
      <c r="S56" s="56">
        <f t="shared" si="7"/>
        <v>0</v>
      </c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78"/>
      <c r="AX56" s="76">
        <f t="shared" si="8"/>
        <v>0</v>
      </c>
      <c r="AY56" s="77">
        <f t="shared" si="0"/>
        <v>0</v>
      </c>
    </row>
    <row r="57" ht="12.35" spans="2:51">
      <c r="B57" s="24">
        <v>45</v>
      </c>
      <c r="C57" s="29"/>
      <c r="D57" s="27"/>
      <c r="E57" s="28"/>
      <c r="F57" s="28"/>
      <c r="G57" s="28"/>
      <c r="H57" s="28"/>
      <c r="I57" s="28"/>
      <c r="J57" s="40"/>
      <c r="K57" s="40"/>
      <c r="L57" s="40"/>
      <c r="M57" s="40"/>
      <c r="N57" s="41"/>
      <c r="O57" s="44"/>
      <c r="P57" s="43"/>
      <c r="Q57" s="54">
        <f t="shared" si="5"/>
        <v>45</v>
      </c>
      <c r="R57" s="55">
        <f t="shared" si="6"/>
        <v>0</v>
      </c>
      <c r="S57" s="56">
        <f t="shared" si="7"/>
        <v>0</v>
      </c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78"/>
      <c r="AX57" s="76">
        <f t="shared" si="8"/>
        <v>0</v>
      </c>
      <c r="AY57" s="77">
        <f t="shared" si="0"/>
        <v>0</v>
      </c>
    </row>
    <row r="58" ht="12.35" spans="2:51">
      <c r="B58" s="24">
        <v>46</v>
      </c>
      <c r="C58" s="29"/>
      <c r="D58" s="27"/>
      <c r="E58" s="28"/>
      <c r="F58" s="28"/>
      <c r="G58" s="28"/>
      <c r="H58" s="28"/>
      <c r="I58" s="28"/>
      <c r="J58" s="40"/>
      <c r="K58" s="40"/>
      <c r="L58" s="40"/>
      <c r="M58" s="40"/>
      <c r="N58" s="41"/>
      <c r="O58" s="44"/>
      <c r="P58" s="43"/>
      <c r="Q58" s="54">
        <f t="shared" si="5"/>
        <v>46</v>
      </c>
      <c r="R58" s="55">
        <f t="shared" si="6"/>
        <v>0</v>
      </c>
      <c r="S58" s="56">
        <f t="shared" si="7"/>
        <v>0</v>
      </c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78"/>
      <c r="AX58" s="76">
        <f t="shared" si="8"/>
        <v>0</v>
      </c>
      <c r="AY58" s="77">
        <f t="shared" si="0"/>
        <v>0</v>
      </c>
    </row>
    <row r="59" ht="12.35" spans="2:51">
      <c r="B59" s="24">
        <v>47</v>
      </c>
      <c r="C59" s="29"/>
      <c r="D59" s="27"/>
      <c r="E59" s="28"/>
      <c r="F59" s="28"/>
      <c r="G59" s="28"/>
      <c r="H59" s="28"/>
      <c r="I59" s="28"/>
      <c r="J59" s="40"/>
      <c r="K59" s="40"/>
      <c r="L59" s="40"/>
      <c r="M59" s="40"/>
      <c r="N59" s="41"/>
      <c r="O59" s="44"/>
      <c r="P59" s="43"/>
      <c r="Q59" s="54">
        <f t="shared" si="5"/>
        <v>47</v>
      </c>
      <c r="R59" s="55">
        <f t="shared" si="6"/>
        <v>0</v>
      </c>
      <c r="S59" s="56">
        <f t="shared" si="7"/>
        <v>0</v>
      </c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78"/>
      <c r="AX59" s="76">
        <f t="shared" si="8"/>
        <v>0</v>
      </c>
      <c r="AY59" s="77">
        <f t="shared" si="0"/>
        <v>0</v>
      </c>
    </row>
    <row r="60" ht="12.35" spans="2:51">
      <c r="B60" s="24">
        <v>48</v>
      </c>
      <c r="C60" s="29"/>
      <c r="D60" s="27"/>
      <c r="E60" s="28"/>
      <c r="F60" s="28"/>
      <c r="G60" s="28"/>
      <c r="H60" s="28"/>
      <c r="I60" s="28"/>
      <c r="J60" s="40"/>
      <c r="K60" s="40"/>
      <c r="L60" s="40"/>
      <c r="M60" s="40"/>
      <c r="N60" s="41"/>
      <c r="P60" s="43"/>
      <c r="Q60" s="54">
        <f t="shared" si="5"/>
        <v>48</v>
      </c>
      <c r="R60" s="55">
        <f t="shared" si="6"/>
        <v>0</v>
      </c>
      <c r="S60" s="56">
        <f t="shared" si="7"/>
        <v>0</v>
      </c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78"/>
      <c r="AX60" s="76">
        <f t="shared" si="8"/>
        <v>0</v>
      </c>
      <c r="AY60" s="77">
        <f t="shared" si="0"/>
        <v>0</v>
      </c>
    </row>
    <row r="61" ht="12.35" spans="2:51">
      <c r="B61" s="24">
        <v>49</v>
      </c>
      <c r="C61" s="29"/>
      <c r="D61" s="27"/>
      <c r="E61" s="28"/>
      <c r="F61" s="28"/>
      <c r="G61" s="28"/>
      <c r="H61" s="28"/>
      <c r="I61" s="28"/>
      <c r="J61" s="40"/>
      <c r="K61" s="40"/>
      <c r="L61" s="40"/>
      <c r="M61" s="40"/>
      <c r="N61" s="41"/>
      <c r="P61" s="43"/>
      <c r="Q61" s="54">
        <f t="shared" si="5"/>
        <v>49</v>
      </c>
      <c r="R61" s="55">
        <f t="shared" si="6"/>
        <v>0</v>
      </c>
      <c r="S61" s="56">
        <f t="shared" si="7"/>
        <v>0</v>
      </c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78"/>
      <c r="AX61" s="76">
        <f t="shared" si="8"/>
        <v>0</v>
      </c>
      <c r="AY61" s="77">
        <f t="shared" si="0"/>
        <v>0</v>
      </c>
    </row>
    <row r="62" ht="12.35" spans="2:51">
      <c r="B62" s="24">
        <v>50</v>
      </c>
      <c r="C62" s="29"/>
      <c r="D62" s="27"/>
      <c r="E62" s="28"/>
      <c r="F62" s="28"/>
      <c r="G62" s="28"/>
      <c r="H62" s="28"/>
      <c r="I62" s="28"/>
      <c r="J62" s="40"/>
      <c r="K62" s="40"/>
      <c r="L62" s="40"/>
      <c r="M62" s="40"/>
      <c r="N62" s="41"/>
      <c r="P62" s="43"/>
      <c r="Q62" s="54">
        <f t="shared" si="5"/>
        <v>50</v>
      </c>
      <c r="R62" s="55">
        <f t="shared" si="6"/>
        <v>0</v>
      </c>
      <c r="S62" s="56">
        <f t="shared" si="7"/>
        <v>0</v>
      </c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78"/>
      <c r="AX62" s="76">
        <f t="shared" si="8"/>
        <v>0</v>
      </c>
      <c r="AY62" s="77">
        <f t="shared" si="0"/>
        <v>0</v>
      </c>
    </row>
    <row r="63" spans="16:51">
      <c r="P63" s="43"/>
      <c r="Q63" s="60" t="s">
        <v>40</v>
      </c>
      <c r="R63" s="61"/>
      <c r="S63" s="62">
        <f>SUM(S13:S62)</f>
        <v>0</v>
      </c>
      <c r="T63" s="63">
        <f>SUM(T13:T62)</f>
        <v>0</v>
      </c>
      <c r="U63" s="64">
        <f t="shared" ref="U63:AW63" si="9">SUM(U13:U62)</f>
        <v>0</v>
      </c>
      <c r="V63" s="63">
        <f t="shared" si="9"/>
        <v>0</v>
      </c>
      <c r="W63" s="63">
        <f t="shared" si="9"/>
        <v>0</v>
      </c>
      <c r="X63" s="63">
        <f t="shared" si="9"/>
        <v>0</v>
      </c>
      <c r="Y63" s="63">
        <f t="shared" si="9"/>
        <v>0</v>
      </c>
      <c r="Z63" s="63">
        <f t="shared" si="9"/>
        <v>0</v>
      </c>
      <c r="AA63" s="63">
        <f t="shared" si="9"/>
        <v>0</v>
      </c>
      <c r="AB63" s="63">
        <f t="shared" si="9"/>
        <v>0</v>
      </c>
      <c r="AC63" s="63">
        <f t="shared" si="9"/>
        <v>0</v>
      </c>
      <c r="AD63" s="63">
        <f t="shared" si="9"/>
        <v>0</v>
      </c>
      <c r="AE63" s="63">
        <f t="shared" si="9"/>
        <v>0</v>
      </c>
      <c r="AF63" s="63">
        <f t="shared" si="9"/>
        <v>0</v>
      </c>
      <c r="AG63" s="63">
        <f t="shared" si="9"/>
        <v>0</v>
      </c>
      <c r="AH63" s="63">
        <f t="shared" si="9"/>
        <v>0</v>
      </c>
      <c r="AI63" s="63">
        <f t="shared" si="9"/>
        <v>0</v>
      </c>
      <c r="AJ63" s="63">
        <f t="shared" si="9"/>
        <v>0</v>
      </c>
      <c r="AK63" s="63">
        <f t="shared" si="9"/>
        <v>0</v>
      </c>
      <c r="AL63" s="63">
        <f t="shared" si="9"/>
        <v>0</v>
      </c>
      <c r="AM63" s="63">
        <f t="shared" si="9"/>
        <v>0</v>
      </c>
      <c r="AN63" s="63">
        <f t="shared" si="9"/>
        <v>0</v>
      </c>
      <c r="AO63" s="63">
        <f t="shared" si="9"/>
        <v>0</v>
      </c>
      <c r="AP63" s="63">
        <f t="shared" si="9"/>
        <v>0</v>
      </c>
      <c r="AQ63" s="63">
        <f t="shared" si="9"/>
        <v>0</v>
      </c>
      <c r="AR63" s="63">
        <f t="shared" si="9"/>
        <v>0</v>
      </c>
      <c r="AS63" s="63">
        <f t="shared" si="9"/>
        <v>0</v>
      </c>
      <c r="AT63" s="63">
        <f t="shared" si="9"/>
        <v>0</v>
      </c>
      <c r="AU63" s="63">
        <f t="shared" si="9"/>
        <v>0</v>
      </c>
      <c r="AV63" s="63">
        <f t="shared" si="9"/>
        <v>0</v>
      </c>
      <c r="AW63" s="79">
        <f t="shared" si="9"/>
        <v>0</v>
      </c>
      <c r="AX63" s="80">
        <f t="shared" si="8"/>
        <v>0</v>
      </c>
      <c r="AY63" s="81"/>
    </row>
    <row r="64" spans="15:60">
      <c r="O64" s="42"/>
      <c r="P64" s="45"/>
      <c r="Q64" s="60" t="str">
        <f>$C3&amp;"品位"&amp;"（"&amp;D3&amp;"）"</f>
        <v>Pb品位（%）</v>
      </c>
      <c r="R64" s="61"/>
      <c r="S64" s="65">
        <f>AX64</f>
        <v>0</v>
      </c>
      <c r="T64" s="65">
        <f>IF(T69=0,0,IF($D3="%",ROUND(T69/100/T$63,2),ROUND(T69/10/T$63,2)))</f>
        <v>0</v>
      </c>
      <c r="U64" s="65">
        <f t="shared" ref="U64:AX64" si="10">IF(U69=0,0,IF($D3="%",ROUND(U69/100/U$63,2),ROUND(U69/10/U$63,2)))</f>
        <v>0</v>
      </c>
      <c r="V64" s="65">
        <f t="shared" si="10"/>
        <v>0</v>
      </c>
      <c r="W64" s="65">
        <f t="shared" si="10"/>
        <v>0</v>
      </c>
      <c r="X64" s="65">
        <f t="shared" si="10"/>
        <v>0</v>
      </c>
      <c r="Y64" s="65">
        <f t="shared" si="10"/>
        <v>0</v>
      </c>
      <c r="Z64" s="65">
        <f t="shared" si="10"/>
        <v>0</v>
      </c>
      <c r="AA64" s="65">
        <f t="shared" si="10"/>
        <v>0</v>
      </c>
      <c r="AB64" s="65">
        <f t="shared" si="10"/>
        <v>0</v>
      </c>
      <c r="AC64" s="65">
        <f t="shared" si="10"/>
        <v>0</v>
      </c>
      <c r="AD64" s="65">
        <f t="shared" si="10"/>
        <v>0</v>
      </c>
      <c r="AE64" s="65">
        <f t="shared" si="10"/>
        <v>0</v>
      </c>
      <c r="AF64" s="65">
        <f t="shared" si="10"/>
        <v>0</v>
      </c>
      <c r="AG64" s="65">
        <f t="shared" si="10"/>
        <v>0</v>
      </c>
      <c r="AH64" s="65">
        <f t="shared" si="10"/>
        <v>0</v>
      </c>
      <c r="AI64" s="65">
        <f t="shared" si="10"/>
        <v>0</v>
      </c>
      <c r="AJ64" s="65">
        <f t="shared" si="10"/>
        <v>0</v>
      </c>
      <c r="AK64" s="65">
        <f t="shared" si="10"/>
        <v>0</v>
      </c>
      <c r="AL64" s="65">
        <f t="shared" si="10"/>
        <v>0</v>
      </c>
      <c r="AM64" s="65">
        <f t="shared" si="10"/>
        <v>0</v>
      </c>
      <c r="AN64" s="65">
        <f t="shared" si="10"/>
        <v>0</v>
      </c>
      <c r="AO64" s="65">
        <f t="shared" si="10"/>
        <v>0</v>
      </c>
      <c r="AP64" s="65">
        <f t="shared" si="10"/>
        <v>0</v>
      </c>
      <c r="AQ64" s="65">
        <f t="shared" si="10"/>
        <v>0</v>
      </c>
      <c r="AR64" s="65">
        <f t="shared" si="10"/>
        <v>0</v>
      </c>
      <c r="AS64" s="65">
        <f t="shared" si="10"/>
        <v>0</v>
      </c>
      <c r="AT64" s="65">
        <f t="shared" si="10"/>
        <v>0</v>
      </c>
      <c r="AU64" s="65">
        <f t="shared" si="10"/>
        <v>0</v>
      </c>
      <c r="AV64" s="65">
        <f t="shared" si="10"/>
        <v>0</v>
      </c>
      <c r="AW64" s="82">
        <f t="shared" si="10"/>
        <v>0</v>
      </c>
      <c r="AX64" s="80">
        <f t="shared" si="10"/>
        <v>0</v>
      </c>
      <c r="AY64" s="81"/>
      <c r="AZ64" s="83"/>
      <c r="BA64" s="83"/>
      <c r="BB64" s="83"/>
      <c r="BC64" s="84"/>
      <c r="BD64" s="83"/>
      <c r="BE64" s="83"/>
      <c r="BF64" s="83"/>
      <c r="BG64" s="83"/>
      <c r="BH64" s="83"/>
    </row>
    <row r="65" spans="15:60">
      <c r="O65" s="42"/>
      <c r="P65" s="45"/>
      <c r="Q65" s="60" t="str">
        <f>$C4&amp;"品位"&amp;"（"&amp;D4&amp;"）"</f>
        <v>Zn品位（%）</v>
      </c>
      <c r="R65" s="61"/>
      <c r="S65" s="65">
        <f t="shared" ref="S65:S73" si="11">AX65</f>
        <v>0</v>
      </c>
      <c r="T65" s="65">
        <f>IF(T70=0,0,IF($D4="%",ROUND(T70/100/T$63,2),ROUND(T70/10/T$63,2)))</f>
        <v>0</v>
      </c>
      <c r="U65" s="65">
        <f t="shared" ref="U65:AX65" si="12">IF(U70=0,0,IF($D4="%",ROUND(U70/100/U$63,2),ROUND(U70/10/U$63,2)))</f>
        <v>0</v>
      </c>
      <c r="V65" s="65">
        <f t="shared" si="12"/>
        <v>0</v>
      </c>
      <c r="W65" s="65">
        <f t="shared" si="12"/>
        <v>0</v>
      </c>
      <c r="X65" s="65">
        <f t="shared" si="12"/>
        <v>0</v>
      </c>
      <c r="Y65" s="65">
        <f t="shared" si="12"/>
        <v>0</v>
      </c>
      <c r="Z65" s="65">
        <f t="shared" si="12"/>
        <v>0</v>
      </c>
      <c r="AA65" s="65">
        <f t="shared" si="12"/>
        <v>0</v>
      </c>
      <c r="AB65" s="65">
        <f t="shared" si="12"/>
        <v>0</v>
      </c>
      <c r="AC65" s="65">
        <f t="shared" si="12"/>
        <v>0</v>
      </c>
      <c r="AD65" s="65">
        <f t="shared" si="12"/>
        <v>0</v>
      </c>
      <c r="AE65" s="65">
        <f t="shared" si="12"/>
        <v>0</v>
      </c>
      <c r="AF65" s="65">
        <f t="shared" si="12"/>
        <v>0</v>
      </c>
      <c r="AG65" s="65">
        <f t="shared" si="12"/>
        <v>0</v>
      </c>
      <c r="AH65" s="65">
        <f t="shared" si="12"/>
        <v>0</v>
      </c>
      <c r="AI65" s="65">
        <f t="shared" si="12"/>
        <v>0</v>
      </c>
      <c r="AJ65" s="65">
        <f t="shared" si="12"/>
        <v>0</v>
      </c>
      <c r="AK65" s="65">
        <f t="shared" si="12"/>
        <v>0</v>
      </c>
      <c r="AL65" s="65">
        <f t="shared" si="12"/>
        <v>0</v>
      </c>
      <c r="AM65" s="65">
        <f t="shared" si="12"/>
        <v>0</v>
      </c>
      <c r="AN65" s="65">
        <f t="shared" si="12"/>
        <v>0</v>
      </c>
      <c r="AO65" s="65">
        <f t="shared" si="12"/>
        <v>0</v>
      </c>
      <c r="AP65" s="65">
        <f t="shared" si="12"/>
        <v>0</v>
      </c>
      <c r="AQ65" s="65">
        <f t="shared" si="12"/>
        <v>0</v>
      </c>
      <c r="AR65" s="65">
        <f t="shared" si="12"/>
        <v>0</v>
      </c>
      <c r="AS65" s="65">
        <f t="shared" si="12"/>
        <v>0</v>
      </c>
      <c r="AT65" s="65">
        <f t="shared" si="12"/>
        <v>0</v>
      </c>
      <c r="AU65" s="65">
        <f t="shared" si="12"/>
        <v>0</v>
      </c>
      <c r="AV65" s="65">
        <f t="shared" si="12"/>
        <v>0</v>
      </c>
      <c r="AW65" s="82">
        <f t="shared" si="12"/>
        <v>0</v>
      </c>
      <c r="AX65" s="80">
        <f t="shared" si="12"/>
        <v>0</v>
      </c>
      <c r="AY65" s="81"/>
      <c r="AZ65" s="83"/>
      <c r="BA65" s="83"/>
      <c r="BB65" s="83"/>
      <c r="BC65" s="84"/>
      <c r="BD65" s="83"/>
      <c r="BE65" s="83"/>
      <c r="BF65" s="83"/>
      <c r="BG65" s="83"/>
      <c r="BH65" s="83"/>
    </row>
    <row r="66" spans="15:60">
      <c r="O66" s="42"/>
      <c r="P66" s="45"/>
      <c r="Q66" s="60" t="str">
        <f>$C5&amp;"品位"&amp;"（"&amp;D5&amp;"）"</f>
        <v>Ag品位（g/t）</v>
      </c>
      <c r="R66" s="61"/>
      <c r="S66" s="65">
        <f t="shared" si="11"/>
        <v>0</v>
      </c>
      <c r="T66" s="65">
        <f>IF(T71=0,0,IF($D5="%",ROUND(T71/100/T$63,2),ROUND(T71/10/T$63,2)))</f>
        <v>0</v>
      </c>
      <c r="U66" s="65">
        <f t="shared" ref="U66:AX66" si="13">IF(U71=0,0,IF($D5="%",ROUND(U71/100/U$63,2),ROUND(U71/10/U$63,2)))</f>
        <v>0</v>
      </c>
      <c r="V66" s="65">
        <f t="shared" si="13"/>
        <v>0</v>
      </c>
      <c r="W66" s="65">
        <f t="shared" si="13"/>
        <v>0</v>
      </c>
      <c r="X66" s="65">
        <f t="shared" si="13"/>
        <v>0</v>
      </c>
      <c r="Y66" s="65">
        <f t="shared" si="13"/>
        <v>0</v>
      </c>
      <c r="Z66" s="65">
        <f t="shared" si="13"/>
        <v>0</v>
      </c>
      <c r="AA66" s="65">
        <f t="shared" si="13"/>
        <v>0</v>
      </c>
      <c r="AB66" s="65">
        <f t="shared" si="13"/>
        <v>0</v>
      </c>
      <c r="AC66" s="65">
        <f t="shared" si="13"/>
        <v>0</v>
      </c>
      <c r="AD66" s="65">
        <f t="shared" si="13"/>
        <v>0</v>
      </c>
      <c r="AE66" s="65">
        <f t="shared" si="13"/>
        <v>0</v>
      </c>
      <c r="AF66" s="65">
        <f t="shared" si="13"/>
        <v>0</v>
      </c>
      <c r="AG66" s="65">
        <f t="shared" si="13"/>
        <v>0</v>
      </c>
      <c r="AH66" s="65">
        <f t="shared" si="13"/>
        <v>0</v>
      </c>
      <c r="AI66" s="65">
        <f t="shared" si="13"/>
        <v>0</v>
      </c>
      <c r="AJ66" s="65">
        <f t="shared" si="13"/>
        <v>0</v>
      </c>
      <c r="AK66" s="65">
        <f t="shared" si="13"/>
        <v>0</v>
      </c>
      <c r="AL66" s="65">
        <f t="shared" si="13"/>
        <v>0</v>
      </c>
      <c r="AM66" s="65">
        <f t="shared" si="13"/>
        <v>0</v>
      </c>
      <c r="AN66" s="65">
        <f t="shared" si="13"/>
        <v>0</v>
      </c>
      <c r="AO66" s="65">
        <f t="shared" si="13"/>
        <v>0</v>
      </c>
      <c r="AP66" s="65">
        <f t="shared" si="13"/>
        <v>0</v>
      </c>
      <c r="AQ66" s="65">
        <f t="shared" si="13"/>
        <v>0</v>
      </c>
      <c r="AR66" s="65">
        <f t="shared" si="13"/>
        <v>0</v>
      </c>
      <c r="AS66" s="65">
        <f t="shared" si="13"/>
        <v>0</v>
      </c>
      <c r="AT66" s="65">
        <f t="shared" si="13"/>
        <v>0</v>
      </c>
      <c r="AU66" s="65">
        <f t="shared" si="13"/>
        <v>0</v>
      </c>
      <c r="AV66" s="65">
        <f t="shared" si="13"/>
        <v>0</v>
      </c>
      <c r="AW66" s="82">
        <f t="shared" si="13"/>
        <v>0</v>
      </c>
      <c r="AX66" s="80">
        <f t="shared" si="13"/>
        <v>0</v>
      </c>
      <c r="AY66" s="81"/>
      <c r="AZ66" s="83"/>
      <c r="BA66" s="83"/>
      <c r="BB66" s="83"/>
      <c r="BC66" s="84"/>
      <c r="BD66" s="83"/>
      <c r="BE66" s="83"/>
      <c r="BF66" s="83"/>
      <c r="BG66" s="83"/>
      <c r="BH66" s="83"/>
    </row>
    <row r="67" spans="15:60">
      <c r="O67" s="42"/>
      <c r="P67" s="43"/>
      <c r="Q67" s="60" t="str">
        <f>$C6&amp;"品位"&amp;"（"&amp;D6&amp;"）"</f>
        <v>Au品位（g/t）</v>
      </c>
      <c r="R67" s="61"/>
      <c r="S67" s="65">
        <f t="shared" si="11"/>
        <v>0</v>
      </c>
      <c r="T67" s="65">
        <f>IF(T72=0,0,IF($D6="%",ROUND(T72/100/T$63,2),ROUND(T72/10/T$63,2)))</f>
        <v>0</v>
      </c>
      <c r="U67" s="65">
        <f t="shared" ref="U67:AX67" si="14">IF(U72=0,0,IF($D6="%",ROUND(U72/100/U$63,2),ROUND(U72/10/U$63,2)))</f>
        <v>0</v>
      </c>
      <c r="V67" s="65">
        <f t="shared" si="14"/>
        <v>0</v>
      </c>
      <c r="W67" s="65">
        <f t="shared" si="14"/>
        <v>0</v>
      </c>
      <c r="X67" s="65">
        <f t="shared" si="14"/>
        <v>0</v>
      </c>
      <c r="Y67" s="65">
        <f t="shared" si="14"/>
        <v>0</v>
      </c>
      <c r="Z67" s="65">
        <f t="shared" si="14"/>
        <v>0</v>
      </c>
      <c r="AA67" s="65">
        <f t="shared" si="14"/>
        <v>0</v>
      </c>
      <c r="AB67" s="65">
        <f t="shared" si="14"/>
        <v>0</v>
      </c>
      <c r="AC67" s="65">
        <f t="shared" si="14"/>
        <v>0</v>
      </c>
      <c r="AD67" s="65">
        <f t="shared" si="14"/>
        <v>0</v>
      </c>
      <c r="AE67" s="65">
        <f t="shared" si="14"/>
        <v>0</v>
      </c>
      <c r="AF67" s="65">
        <f t="shared" si="14"/>
        <v>0</v>
      </c>
      <c r="AG67" s="65">
        <f t="shared" si="14"/>
        <v>0</v>
      </c>
      <c r="AH67" s="65">
        <f t="shared" si="14"/>
        <v>0</v>
      </c>
      <c r="AI67" s="65">
        <f t="shared" si="14"/>
        <v>0</v>
      </c>
      <c r="AJ67" s="65">
        <f t="shared" si="14"/>
        <v>0</v>
      </c>
      <c r="AK67" s="65">
        <f t="shared" si="14"/>
        <v>0</v>
      </c>
      <c r="AL67" s="65">
        <f t="shared" si="14"/>
        <v>0</v>
      </c>
      <c r="AM67" s="65">
        <f t="shared" si="14"/>
        <v>0</v>
      </c>
      <c r="AN67" s="65">
        <f t="shared" si="14"/>
        <v>0</v>
      </c>
      <c r="AO67" s="65">
        <f t="shared" si="14"/>
        <v>0</v>
      </c>
      <c r="AP67" s="65">
        <f t="shared" si="14"/>
        <v>0</v>
      </c>
      <c r="AQ67" s="65">
        <f t="shared" si="14"/>
        <v>0</v>
      </c>
      <c r="AR67" s="65">
        <f t="shared" si="14"/>
        <v>0</v>
      </c>
      <c r="AS67" s="65">
        <f t="shared" si="14"/>
        <v>0</v>
      </c>
      <c r="AT67" s="65">
        <f t="shared" si="14"/>
        <v>0</v>
      </c>
      <c r="AU67" s="65">
        <f t="shared" si="14"/>
        <v>0</v>
      </c>
      <c r="AV67" s="65">
        <f t="shared" si="14"/>
        <v>0</v>
      </c>
      <c r="AW67" s="82">
        <f t="shared" si="14"/>
        <v>0</v>
      </c>
      <c r="AX67" s="80">
        <f t="shared" si="14"/>
        <v>0</v>
      </c>
      <c r="AY67" s="81"/>
      <c r="AZ67" s="83"/>
      <c r="BA67" s="83"/>
      <c r="BB67" s="83"/>
      <c r="BC67" s="84"/>
      <c r="BD67" s="83"/>
      <c r="BE67" s="83"/>
      <c r="BF67" s="83"/>
      <c r="BG67" s="83"/>
      <c r="BH67" s="83"/>
    </row>
    <row r="68" spans="15:60">
      <c r="O68" s="42"/>
      <c r="P68" s="43"/>
      <c r="Q68" s="60" t="str">
        <f>$C7&amp;"品位"&amp;"（"&amp;D7&amp;"）"</f>
        <v>Cu品位（%）</v>
      </c>
      <c r="R68" s="61"/>
      <c r="S68" s="65">
        <f t="shared" si="11"/>
        <v>0</v>
      </c>
      <c r="T68" s="65">
        <f>IF(T73=0,0,IF($D7="%",ROUND(T73/100/T$63,2),ROUND(T73/10/T$63,2)))</f>
        <v>0</v>
      </c>
      <c r="U68" s="65">
        <f t="shared" ref="U68:AX68" si="15">IF(U73=0,0,IF($D7="%",ROUND(U73/100/U$63,2),ROUND(U73/10/U$63,2)))</f>
        <v>0</v>
      </c>
      <c r="V68" s="65">
        <f t="shared" si="15"/>
        <v>0</v>
      </c>
      <c r="W68" s="65">
        <f t="shared" si="15"/>
        <v>0</v>
      </c>
      <c r="X68" s="65">
        <f t="shared" si="15"/>
        <v>0</v>
      </c>
      <c r="Y68" s="65">
        <f t="shared" si="15"/>
        <v>0</v>
      </c>
      <c r="Z68" s="65">
        <f t="shared" si="15"/>
        <v>0</v>
      </c>
      <c r="AA68" s="65">
        <f t="shared" si="15"/>
        <v>0</v>
      </c>
      <c r="AB68" s="65">
        <f t="shared" si="15"/>
        <v>0</v>
      </c>
      <c r="AC68" s="65">
        <f t="shared" si="15"/>
        <v>0</v>
      </c>
      <c r="AD68" s="65">
        <f t="shared" si="15"/>
        <v>0</v>
      </c>
      <c r="AE68" s="65">
        <f t="shared" si="15"/>
        <v>0</v>
      </c>
      <c r="AF68" s="65">
        <f t="shared" si="15"/>
        <v>0</v>
      </c>
      <c r="AG68" s="65">
        <f t="shared" si="15"/>
        <v>0</v>
      </c>
      <c r="AH68" s="65">
        <f t="shared" si="15"/>
        <v>0</v>
      </c>
      <c r="AI68" s="65">
        <f t="shared" si="15"/>
        <v>0</v>
      </c>
      <c r="AJ68" s="65">
        <f t="shared" si="15"/>
        <v>0</v>
      </c>
      <c r="AK68" s="65">
        <f t="shared" si="15"/>
        <v>0</v>
      </c>
      <c r="AL68" s="65">
        <f t="shared" si="15"/>
        <v>0</v>
      </c>
      <c r="AM68" s="65">
        <f t="shared" si="15"/>
        <v>0</v>
      </c>
      <c r="AN68" s="65">
        <f t="shared" si="15"/>
        <v>0</v>
      </c>
      <c r="AO68" s="65">
        <f t="shared" si="15"/>
        <v>0</v>
      </c>
      <c r="AP68" s="65">
        <f t="shared" si="15"/>
        <v>0</v>
      </c>
      <c r="AQ68" s="65">
        <f t="shared" si="15"/>
        <v>0</v>
      </c>
      <c r="AR68" s="65">
        <f t="shared" si="15"/>
        <v>0</v>
      </c>
      <c r="AS68" s="65">
        <f t="shared" si="15"/>
        <v>0</v>
      </c>
      <c r="AT68" s="65">
        <f t="shared" si="15"/>
        <v>0</v>
      </c>
      <c r="AU68" s="65">
        <f t="shared" si="15"/>
        <v>0</v>
      </c>
      <c r="AV68" s="65">
        <f t="shared" si="15"/>
        <v>0</v>
      </c>
      <c r="AW68" s="82">
        <f t="shared" si="15"/>
        <v>0</v>
      </c>
      <c r="AX68" s="80">
        <f t="shared" si="15"/>
        <v>0</v>
      </c>
      <c r="AY68" s="81"/>
      <c r="AZ68" s="83"/>
      <c r="BA68" s="83"/>
      <c r="BB68" s="83"/>
      <c r="BC68" s="84"/>
      <c r="BD68" s="83"/>
      <c r="BE68" s="83"/>
      <c r="BF68" s="83"/>
      <c r="BG68" s="83"/>
      <c r="BH68" s="83"/>
    </row>
    <row r="69" spans="15:60">
      <c r="O69" s="42"/>
      <c r="P69" s="43"/>
      <c r="Q69" s="60" t="str">
        <f>$C3&amp;$E3&amp;"（"&amp;$F3&amp;"）"</f>
        <v>Pb金属量（t）</v>
      </c>
      <c r="R69" s="61"/>
      <c r="S69" s="89">
        <f t="shared" si="11"/>
        <v>0</v>
      </c>
      <c r="T69" s="90" cm="1">
        <f t="array" ref="T69">ROUND(IF($D$3="%",SUMPRODUCT(T13:T62,$E$13:$E$62)*100,SUMPRODUCT(T13:T62,$E$13:$E$62)*10),0)</f>
        <v>0</v>
      </c>
      <c r="U69" s="90" cm="1">
        <f t="array" ref="U69">ROUND(IF($D$3="%",SUMPRODUCT(U13:U62,$E$13:$E$62)*100,SUMPRODUCT(U13:U62,$E$13:$E$62)*10),0)</f>
        <v>0</v>
      </c>
      <c r="V69" s="90" cm="1">
        <f t="array" ref="V69">ROUND(IF($D$3="%",SUMPRODUCT(V13:V62,$E$13:$E$62)*100,SUMPRODUCT(V13:V62,$E$13:$E$62)*10),0)</f>
        <v>0</v>
      </c>
      <c r="W69" s="90" cm="1">
        <f t="array" ref="W69">ROUND(IF($D$3="%",SUMPRODUCT(W13:W62,$E$13:$E$62)*100,SUMPRODUCT(W13:W62,$E$13:$E$62)*10),0)</f>
        <v>0</v>
      </c>
      <c r="X69" s="90" cm="1">
        <f t="array" ref="X69">ROUND(IF($D$3="%",SUMPRODUCT(X13:X62,$E$13:$E$62)*100,SUMPRODUCT(X13:X62,$E$13:$E$62)*10),0)</f>
        <v>0</v>
      </c>
      <c r="Y69" s="90" cm="1">
        <f t="array" ref="Y69">ROUND(IF($D$3="%",SUMPRODUCT(Y13:Y62,$E$13:$E$62)*100,SUMPRODUCT(Y13:Y62,$E$13:$E$62)*10),0)</f>
        <v>0</v>
      </c>
      <c r="Z69" s="90" cm="1">
        <f t="array" ref="Z69">ROUND(IF($D$3="%",SUMPRODUCT(Z13:Z62,$E$13:$E$62)*100,SUMPRODUCT(Z13:Z62,$E$13:$E$62)*10),0)</f>
        <v>0</v>
      </c>
      <c r="AA69" s="90" cm="1">
        <f t="array" ref="AA69">ROUND(IF($D$3="%",SUMPRODUCT(AA13:AA62,$E$13:$E$62)*100,SUMPRODUCT(AA13:AA62,$E$13:$E$62)*10),0)</f>
        <v>0</v>
      </c>
      <c r="AB69" s="90" cm="1">
        <f t="array" ref="AB69">ROUND(IF($D$3="%",SUMPRODUCT(AB13:AB62,$E$13:$E$62)*100,SUMPRODUCT(AB13:AB62,$E$13:$E$62)*10),0)</f>
        <v>0</v>
      </c>
      <c r="AC69" s="90" cm="1">
        <f t="array" ref="AC69">ROUND(IF($D$3="%",SUMPRODUCT(AC13:AC62,$E$13:$E$62)*100,SUMPRODUCT(AC13:AC62,$E$13:$E$62)*10),0)</f>
        <v>0</v>
      </c>
      <c r="AD69" s="90" cm="1">
        <f t="array" ref="AD69">ROUND(IF($D$3="%",SUMPRODUCT(AD13:AD62,$E$13:$E$62)*100,SUMPRODUCT(AD13:AD62,$E$13:$E$62)*10),0)</f>
        <v>0</v>
      </c>
      <c r="AE69" s="90" cm="1">
        <f t="array" ref="AE69">ROUND(IF($D$3="%",SUMPRODUCT(AE13:AE62,$E$13:$E$62)*100,SUMPRODUCT(AE13:AE62,$E$13:$E$62)*10),0)</f>
        <v>0</v>
      </c>
      <c r="AF69" s="90" cm="1">
        <f t="array" ref="AF69">ROUND(IF($D$3="%",SUMPRODUCT(AF13:AF62,$E$13:$E$62)*100,SUMPRODUCT(AF13:AF62,$E$13:$E$62)*10),0)</f>
        <v>0</v>
      </c>
      <c r="AG69" s="90" cm="1">
        <f t="array" ref="AG69">ROUND(IF($D$3="%",SUMPRODUCT(AG13:AG62,$E$13:$E$62)*100,SUMPRODUCT(AG13:AG62,$E$13:$E$62)*10),0)</f>
        <v>0</v>
      </c>
      <c r="AH69" s="90" cm="1">
        <f t="array" ref="AH69">ROUND(IF($D$3="%",SUMPRODUCT(AH13:AH62,$E$13:$E$62)*100,SUMPRODUCT(AH13:AH62,$E$13:$E$62)*10),0)</f>
        <v>0</v>
      </c>
      <c r="AI69" s="90" cm="1">
        <f t="array" ref="AI69">ROUND(IF($D$3="%",SUMPRODUCT(AI13:AI62,$E$13:$E$62)*100,SUMPRODUCT(AI13:AI62,$E$13:$E$62)*10),0)</f>
        <v>0</v>
      </c>
      <c r="AJ69" s="90" cm="1">
        <f t="array" ref="AJ69">ROUND(IF($D$3="%",SUMPRODUCT(AJ13:AJ62,$E$13:$E$62)*100,SUMPRODUCT(AJ13:AJ62,$E$13:$E$62)*10),0)</f>
        <v>0</v>
      </c>
      <c r="AK69" s="90" cm="1">
        <f t="array" ref="AK69">ROUND(IF($D$3="%",SUMPRODUCT(AK13:AK62,$E$13:$E$62)*100,SUMPRODUCT(AK13:AK62,$E$13:$E$62)*10),0)</f>
        <v>0</v>
      </c>
      <c r="AL69" s="90" cm="1">
        <f t="array" ref="AL69">ROUND(IF($D$3="%",SUMPRODUCT(AL13:AL62,$E$13:$E$62)*100,SUMPRODUCT(AL13:AL62,$E$13:$E$62)*10),0)</f>
        <v>0</v>
      </c>
      <c r="AM69" s="90" cm="1">
        <f t="array" ref="AM69">ROUND(IF($D$3="%",SUMPRODUCT(AM13:AM62,$E$13:$E$62)*100,SUMPRODUCT(AM13:AM62,$E$13:$E$62)*10),0)</f>
        <v>0</v>
      </c>
      <c r="AN69" s="90" cm="1">
        <f t="array" ref="AN69">ROUND(IF($D$3="%",SUMPRODUCT(AN13:AN62,$E$13:$E$62)*100,SUMPRODUCT(AN13:AN62,$E$13:$E$62)*10),0)</f>
        <v>0</v>
      </c>
      <c r="AO69" s="90" cm="1">
        <f t="array" ref="AO69">ROUND(IF($D$3="%",SUMPRODUCT(AO13:AO62,$E$13:$E$62)*100,SUMPRODUCT(AO13:AO62,$E$13:$E$62)*10),0)</f>
        <v>0</v>
      </c>
      <c r="AP69" s="90" cm="1">
        <f t="array" ref="AP69">ROUND(IF($D$3="%",SUMPRODUCT(AP13:AP62,$E$13:$E$62)*100,SUMPRODUCT(AP13:AP62,$E$13:$E$62)*10),0)</f>
        <v>0</v>
      </c>
      <c r="AQ69" s="90" cm="1">
        <f t="array" ref="AQ69">ROUND(IF($D$3="%",SUMPRODUCT(AQ13:AQ62,$E$13:$E$62)*100,SUMPRODUCT(AQ13:AQ62,$E$13:$E$62)*10),0)</f>
        <v>0</v>
      </c>
      <c r="AR69" s="90" cm="1">
        <f t="array" ref="AR69">ROUND(IF($D$3="%",SUMPRODUCT(AR13:AR62,$E$13:$E$62)*100,SUMPRODUCT(AR13:AR62,$E$13:$E$62)*10),0)</f>
        <v>0</v>
      </c>
      <c r="AS69" s="90" cm="1">
        <f t="array" ref="AS69">ROUND(IF($D$3="%",SUMPRODUCT(AS13:AS62,$E$13:$E$62)*100,SUMPRODUCT(AS13:AS62,$E$13:$E$62)*10),0)</f>
        <v>0</v>
      </c>
      <c r="AT69" s="90" cm="1">
        <f t="array" ref="AT69">ROUND(IF($D$3="%",SUMPRODUCT(AT13:AT62,$E$13:$E$62)*100,SUMPRODUCT(AT13:AT62,$E$13:$E$62)*10),0)</f>
        <v>0</v>
      </c>
      <c r="AU69" s="90" cm="1">
        <f t="array" ref="AU69">ROUND(IF($D$3="%",SUMPRODUCT(AU13:AU62,$E$13:$E$62)*100,SUMPRODUCT(AU13:AU62,$E$13:$E$62)*10),0)</f>
        <v>0</v>
      </c>
      <c r="AV69" s="90" cm="1">
        <f t="array" ref="AV69">ROUND(IF($D$3="%",SUMPRODUCT(AV13:AV62,$E$13:$E$62)*100,SUMPRODUCT(AV13:AV62,$E$13:$E$62)*10),0)</f>
        <v>0</v>
      </c>
      <c r="AW69" s="109" cm="1">
        <f t="array" ref="AW69">ROUND(IF($D$3="%",SUMPRODUCT(AW13:AW62,$E$13:$E$62)*100,SUMPRODUCT(AW13:AW62,$E$13:$E$62)*10),0)</f>
        <v>0</v>
      </c>
      <c r="AX69" s="110" cm="1">
        <f t="array" ref="AX69">ROUND(IF($D$3="%",SUMPRODUCT(AX13:AX62,$E$13:$E$62)*100,SUMPRODUCT(AX13:AX62,$E$13:$E$62)*10),0)</f>
        <v>0</v>
      </c>
      <c r="AY69" s="81"/>
      <c r="AZ69" s="83"/>
      <c r="BA69" s="83"/>
      <c r="BB69" s="83"/>
      <c r="BC69" s="84"/>
      <c r="BD69" s="83"/>
      <c r="BE69" s="83"/>
      <c r="BF69" s="83"/>
      <c r="BG69" s="83"/>
      <c r="BH69" s="83"/>
    </row>
    <row r="70" spans="15:60">
      <c r="O70" s="42"/>
      <c r="P70" s="43"/>
      <c r="Q70" s="60" t="str">
        <f>$C4&amp;$E4&amp;"（"&amp;$F4&amp;"）"</f>
        <v>Zn金属量（t）</v>
      </c>
      <c r="R70" s="61"/>
      <c r="S70" s="89">
        <f t="shared" si="11"/>
        <v>0</v>
      </c>
      <c r="T70" s="90" cm="1">
        <f t="array" ref="T70">ROUND(IF($D$4="%",SUMPRODUCT(T13:T62,$F$13:$F$62)*100,SUMPRODUCT(T13:T62,$F$13:$F$62)*10),0)</f>
        <v>0</v>
      </c>
      <c r="U70" s="90" cm="1">
        <f t="array" ref="U70">ROUND(IF($D$4="%",SUMPRODUCT(U13:U62,$F$13:$F$62)*100,SUMPRODUCT(U13:U62,$F$13:$F$62)*10),0)</f>
        <v>0</v>
      </c>
      <c r="V70" s="90" cm="1">
        <f t="array" ref="V70">ROUND(IF($D$4="%",SUMPRODUCT(V13:V62,$F$13:$F$62)*100,SUMPRODUCT(V13:V62,$F$13:$F$62)*10),0)</f>
        <v>0</v>
      </c>
      <c r="W70" s="90" cm="1">
        <f t="array" ref="W70">ROUND(IF($D$4="%",SUMPRODUCT(W13:W62,$F$13:$F$62)*100,SUMPRODUCT(W13:W62,$F$13:$F$62)*10),0)</f>
        <v>0</v>
      </c>
      <c r="X70" s="90" cm="1">
        <f t="array" ref="X70">ROUND(IF($D$4="%",SUMPRODUCT(X13:X62,$F$13:$F$62)*100,SUMPRODUCT(X13:X62,$F$13:$F$62)*10),0)</f>
        <v>0</v>
      </c>
      <c r="Y70" s="90" cm="1">
        <f t="array" ref="Y70">ROUND(IF($D$4="%",SUMPRODUCT(Y13:Y62,$F$13:$F$62)*100,SUMPRODUCT(Y13:Y62,$F$13:$F$62)*10),0)</f>
        <v>0</v>
      </c>
      <c r="Z70" s="90" cm="1">
        <f t="array" ref="Z70">ROUND(IF($D$4="%",SUMPRODUCT(Z13:Z62,$F$13:$F$62)*100,SUMPRODUCT(Z13:Z62,$F$13:$F$62)*10),0)</f>
        <v>0</v>
      </c>
      <c r="AA70" s="90" cm="1">
        <f t="array" ref="AA70">ROUND(IF($D$4="%",SUMPRODUCT(AA13:AA62,$F$13:$F$62)*100,SUMPRODUCT(AA13:AA62,$F$13:$F$62)*10),0)</f>
        <v>0</v>
      </c>
      <c r="AB70" s="90" cm="1">
        <f t="array" ref="AB70">ROUND(IF($D$4="%",SUMPRODUCT(AB13:AB62,$F$13:$F$62)*100,SUMPRODUCT(AB13:AB62,$F$13:$F$62)*10),0)</f>
        <v>0</v>
      </c>
      <c r="AC70" s="90" cm="1">
        <f t="array" ref="AC70">ROUND(IF($D$4="%",SUMPRODUCT(AC13:AC62,$F$13:$F$62)*100,SUMPRODUCT(AC13:AC62,$F$13:$F$62)*10),0)</f>
        <v>0</v>
      </c>
      <c r="AD70" s="90" cm="1">
        <f t="array" ref="AD70">ROUND(IF($D$4="%",SUMPRODUCT(AD13:AD62,$F$13:$F$62)*100,SUMPRODUCT(AD13:AD62,$F$13:$F$62)*10),0)</f>
        <v>0</v>
      </c>
      <c r="AE70" s="90" cm="1">
        <f t="array" ref="AE70">ROUND(IF($D$4="%",SUMPRODUCT(AE13:AE62,$F$13:$F$62)*100,SUMPRODUCT(AE13:AE62,$F$13:$F$62)*10),0)</f>
        <v>0</v>
      </c>
      <c r="AF70" s="90" cm="1">
        <f t="array" ref="AF70">ROUND(IF($D$4="%",SUMPRODUCT(AF13:AF62,$F$13:$F$62)*100,SUMPRODUCT(AF13:AF62,$F$13:$F$62)*10),0)</f>
        <v>0</v>
      </c>
      <c r="AG70" s="90" cm="1">
        <f t="array" ref="AG70">ROUND(IF($D$4="%",SUMPRODUCT(AG13:AG62,$F$13:$F$62)*100,SUMPRODUCT(AG13:AG62,$F$13:$F$62)*10),0)</f>
        <v>0</v>
      </c>
      <c r="AH70" s="90" cm="1">
        <f t="array" ref="AH70">ROUND(IF($D$4="%",SUMPRODUCT(AH13:AH62,$F$13:$F$62)*100,SUMPRODUCT(AH13:AH62,$F$13:$F$62)*10),0)</f>
        <v>0</v>
      </c>
      <c r="AI70" s="90" cm="1">
        <f t="array" ref="AI70">ROUND(IF($D$4="%",SUMPRODUCT(AI13:AI62,$F$13:$F$62)*100,SUMPRODUCT(AI13:AI62,$F$13:$F$62)*10),0)</f>
        <v>0</v>
      </c>
      <c r="AJ70" s="90" cm="1">
        <f t="array" ref="AJ70">ROUND(IF($D$4="%",SUMPRODUCT(AJ13:AJ62,$F$13:$F$62)*100,SUMPRODUCT(AJ13:AJ62,$F$13:$F$62)*10),0)</f>
        <v>0</v>
      </c>
      <c r="AK70" s="90" cm="1">
        <f t="array" ref="AK70">ROUND(IF($D$4="%",SUMPRODUCT(AK13:AK62,$F$13:$F$62)*100,SUMPRODUCT(AK13:AK62,$F$13:$F$62)*10),0)</f>
        <v>0</v>
      </c>
      <c r="AL70" s="90" cm="1">
        <f t="array" ref="AL70">ROUND(IF($D$4="%",SUMPRODUCT(AL13:AL62,$F$13:$F$62)*100,SUMPRODUCT(AL13:AL62,$F$13:$F$62)*10),0)</f>
        <v>0</v>
      </c>
      <c r="AM70" s="90" cm="1">
        <f t="array" ref="AM70">ROUND(IF($D$4="%",SUMPRODUCT(AM13:AM62,$F$13:$F$62)*100,SUMPRODUCT(AM13:AM62,$F$13:$F$62)*10),0)</f>
        <v>0</v>
      </c>
      <c r="AN70" s="90" cm="1">
        <f t="array" ref="AN70">ROUND(IF($D$4="%",SUMPRODUCT(AN13:AN62,$F$13:$F$62)*100,SUMPRODUCT(AN13:AN62,$F$13:$F$62)*10),0)</f>
        <v>0</v>
      </c>
      <c r="AO70" s="90" cm="1">
        <f t="array" ref="AO70">ROUND(IF($D$4="%",SUMPRODUCT(AO13:AO62,$F$13:$F$62)*100,SUMPRODUCT(AO13:AO62,$F$13:$F$62)*10),0)</f>
        <v>0</v>
      </c>
      <c r="AP70" s="90" cm="1">
        <f t="array" ref="AP70">ROUND(IF($D$4="%",SUMPRODUCT(AP13:AP62,$F$13:$F$62)*100,SUMPRODUCT(AP13:AP62,$F$13:$F$62)*10),0)</f>
        <v>0</v>
      </c>
      <c r="AQ70" s="90" cm="1">
        <f t="array" ref="AQ70">ROUND(IF($D$4="%",SUMPRODUCT(AQ13:AQ62,$F$13:$F$62)*100,SUMPRODUCT(AQ13:AQ62,$F$13:$F$62)*10),0)</f>
        <v>0</v>
      </c>
      <c r="AR70" s="90" cm="1">
        <f t="array" ref="AR70">ROUND(IF($D$4="%",SUMPRODUCT(AR13:AR62,$F$13:$F$62)*100,SUMPRODUCT(AR13:AR62,$F$13:$F$62)*10),0)</f>
        <v>0</v>
      </c>
      <c r="AS70" s="90" cm="1">
        <f t="array" ref="AS70">ROUND(IF($D$4="%",SUMPRODUCT(AS13:AS62,$F$13:$F$62)*100,SUMPRODUCT(AS13:AS62,$F$13:$F$62)*10),0)</f>
        <v>0</v>
      </c>
      <c r="AT70" s="90" cm="1">
        <f t="array" ref="AT70">ROUND(IF($D$4="%",SUMPRODUCT(AT13:AT62,$F$13:$F$62)*100,SUMPRODUCT(AT13:AT62,$F$13:$F$62)*10),0)</f>
        <v>0</v>
      </c>
      <c r="AU70" s="90" cm="1">
        <f t="array" ref="AU70">ROUND(IF($D$4="%",SUMPRODUCT(AU13:AU62,$F$13:$F$62)*100,SUMPRODUCT(AU13:AU62,$F$13:$F$62)*10),0)</f>
        <v>0</v>
      </c>
      <c r="AV70" s="90" cm="1">
        <f t="array" ref="AV70">ROUND(IF($D$4="%",SUMPRODUCT(AV13:AV62,$F$13:$F$62)*100,SUMPRODUCT(AV13:AV62,$F$13:$F$62)*10),0)</f>
        <v>0</v>
      </c>
      <c r="AW70" s="109" cm="1">
        <f t="array" ref="AW70">ROUND(IF($D$4="%",SUMPRODUCT(AW13:AW62,$F$13:$F$62)*100,SUMPRODUCT(AW13:AW62,$F$13:$F$62)*10),0)</f>
        <v>0</v>
      </c>
      <c r="AX70" s="110" cm="1">
        <f t="array" ref="AX70">ROUND(IF($D$4="%",SUMPRODUCT(AX13:AX62,$F$13:$F$62)*100,SUMPRODUCT(AX13:AX62,$F$13:$F$62)*10),0)</f>
        <v>0</v>
      </c>
      <c r="AY70" s="81"/>
      <c r="AZ70" s="83"/>
      <c r="BA70" s="83"/>
      <c r="BB70" s="83"/>
      <c r="BC70" s="84"/>
      <c r="BD70" s="83"/>
      <c r="BE70" s="83"/>
      <c r="BF70" s="83"/>
      <c r="BG70" s="83"/>
      <c r="BH70" s="83"/>
    </row>
    <row r="71" spans="15:60">
      <c r="O71" s="42"/>
      <c r="P71" s="45"/>
      <c r="Q71" s="60" t="str">
        <f>$C5&amp;$E5&amp;"（"&amp;$F5&amp;"）"</f>
        <v>Ag金属量（kg）</v>
      </c>
      <c r="R71" s="61"/>
      <c r="S71" s="89">
        <f t="shared" si="11"/>
        <v>0</v>
      </c>
      <c r="T71" s="90" cm="1">
        <f t="array" ref="T71">ROUND(IF($D$5="%",SUMPRODUCT(T13:T62,$G$13:$G$62)*100,SUMPRODUCT(T13:T62,$G$13:$G$62)*10),0)</f>
        <v>0</v>
      </c>
      <c r="U71" s="90" cm="1">
        <f t="array" ref="U71">ROUND(IF($D$5="%",SUMPRODUCT(U13:U62,$G$13:$G$62)*100,SUMPRODUCT(U13:U62,$G$13:$G$62)*10),0)</f>
        <v>0</v>
      </c>
      <c r="V71" s="90" cm="1">
        <f t="array" ref="V71">ROUND(IF($D$5="%",SUMPRODUCT(V13:V62,$G$13:$G$62)*100,SUMPRODUCT(V13:V62,$G$13:$G$62)*10),0)</f>
        <v>0</v>
      </c>
      <c r="W71" s="90" cm="1">
        <f t="array" ref="W71">ROUND(IF($D$5="%",SUMPRODUCT(W13:W62,$G$13:$G$62)*100,SUMPRODUCT(W13:W62,$G$13:$G$62)*10),0)</f>
        <v>0</v>
      </c>
      <c r="X71" s="90" cm="1">
        <f t="array" ref="X71">ROUND(IF($D$5="%",SUMPRODUCT(X13:X62,$G$13:$G$62)*100,SUMPRODUCT(X13:X62,$G$13:$G$62)*10),0)</f>
        <v>0</v>
      </c>
      <c r="Y71" s="90" cm="1">
        <f t="array" ref="Y71">ROUND(IF($D$5="%",SUMPRODUCT(Y13:Y62,$G$13:$G$62)*100,SUMPRODUCT(Y13:Y62,$G$13:$G$62)*10),0)</f>
        <v>0</v>
      </c>
      <c r="Z71" s="90" cm="1">
        <f t="array" ref="Z71">ROUND(IF($D$5="%",SUMPRODUCT(Z13:Z62,$G$13:$G$62)*100,SUMPRODUCT(Z13:Z62,$G$13:$G$62)*10),0)</f>
        <v>0</v>
      </c>
      <c r="AA71" s="90" cm="1">
        <f t="array" ref="AA71">ROUND(IF($D$5="%",SUMPRODUCT(AA13:AA62,$G$13:$G$62)*100,SUMPRODUCT(AA13:AA62,$G$13:$G$62)*10),0)</f>
        <v>0</v>
      </c>
      <c r="AB71" s="90" cm="1">
        <f t="array" ref="AB71">ROUND(IF($D$5="%",SUMPRODUCT(AB13:AB62,$G$13:$G$62)*100,SUMPRODUCT(AB13:AB62,$G$13:$G$62)*10),0)</f>
        <v>0</v>
      </c>
      <c r="AC71" s="90" cm="1">
        <f t="array" ref="AC71">ROUND(IF($D$5="%",SUMPRODUCT(AC13:AC62,$G$13:$G$62)*100,SUMPRODUCT(AC13:AC62,$G$13:$G$62)*10),0)</f>
        <v>0</v>
      </c>
      <c r="AD71" s="90" cm="1">
        <f t="array" ref="AD71">ROUND(IF($D$5="%",SUMPRODUCT(AD13:AD62,$G$13:$G$62)*100,SUMPRODUCT(AD13:AD62,$G$13:$G$62)*10),0)</f>
        <v>0</v>
      </c>
      <c r="AE71" s="90" cm="1">
        <f t="array" ref="AE71">ROUND(IF($D$5="%",SUMPRODUCT(AE13:AE62,$G$13:$G$62)*100,SUMPRODUCT(AE13:AE62,$G$13:$G$62)*10),0)</f>
        <v>0</v>
      </c>
      <c r="AF71" s="90" cm="1">
        <f t="array" ref="AF71">ROUND(IF($D$5="%",SUMPRODUCT(AF13:AF62,$G$13:$G$62)*100,SUMPRODUCT(AF13:AF62,$G$13:$G$62)*10),0)</f>
        <v>0</v>
      </c>
      <c r="AG71" s="90" cm="1">
        <f t="array" ref="AG71">ROUND(IF($D$5="%",SUMPRODUCT(AG13:AG62,$G$13:$G$62)*100,SUMPRODUCT(AG13:AG62,$G$13:$G$62)*10),0)</f>
        <v>0</v>
      </c>
      <c r="AH71" s="90" cm="1">
        <f t="array" ref="AH71">ROUND(IF($D$5="%",SUMPRODUCT(AH13:AH62,$G$13:$G$62)*100,SUMPRODUCT(AH13:AH62,$G$13:$G$62)*10),0)</f>
        <v>0</v>
      </c>
      <c r="AI71" s="90" cm="1">
        <f t="array" ref="AI71">ROUND(IF($D$5="%",SUMPRODUCT(AI13:AI62,$G$13:$G$62)*100,SUMPRODUCT(AI13:AI62,$G$13:$G$62)*10),0)</f>
        <v>0</v>
      </c>
      <c r="AJ71" s="90" cm="1">
        <f t="array" ref="AJ71">ROUND(IF($D$5="%",SUMPRODUCT(AJ13:AJ62,$G$13:$G$62)*100,SUMPRODUCT(AJ13:AJ62,$G$13:$G$62)*10),0)</f>
        <v>0</v>
      </c>
      <c r="AK71" s="90" cm="1">
        <f t="array" ref="AK71">ROUND(IF($D$5="%",SUMPRODUCT(AK13:AK62,$G$13:$G$62)*100,SUMPRODUCT(AK13:AK62,$G$13:$G$62)*10),0)</f>
        <v>0</v>
      </c>
      <c r="AL71" s="90" cm="1">
        <f t="array" ref="AL71">ROUND(IF($D$5="%",SUMPRODUCT(AL13:AL62,$G$13:$G$62)*100,SUMPRODUCT(AL13:AL62,$G$13:$G$62)*10),0)</f>
        <v>0</v>
      </c>
      <c r="AM71" s="90" cm="1">
        <f t="array" ref="AM71">ROUND(IF($D$5="%",SUMPRODUCT(AM13:AM62,$G$13:$G$62)*100,SUMPRODUCT(AM13:AM62,$G$13:$G$62)*10),0)</f>
        <v>0</v>
      </c>
      <c r="AN71" s="90" cm="1">
        <f t="array" ref="AN71">ROUND(IF($D$5="%",SUMPRODUCT(AN13:AN62,$G$13:$G$62)*100,SUMPRODUCT(AN13:AN62,$G$13:$G$62)*10),0)</f>
        <v>0</v>
      </c>
      <c r="AO71" s="90" cm="1">
        <f t="array" ref="AO71">ROUND(IF($D$5="%",SUMPRODUCT(AO13:AO62,$G$13:$G$62)*100,SUMPRODUCT(AO13:AO62,$G$13:$G$62)*10),0)</f>
        <v>0</v>
      </c>
      <c r="AP71" s="90" cm="1">
        <f t="array" ref="AP71">ROUND(IF($D$5="%",SUMPRODUCT(AP13:AP62,$G$13:$G$62)*100,SUMPRODUCT(AP13:AP62,$G$13:$G$62)*10),0)</f>
        <v>0</v>
      </c>
      <c r="AQ71" s="90" cm="1">
        <f t="array" ref="AQ71">ROUND(IF($D$5="%",SUMPRODUCT(AQ13:AQ62,$G$13:$G$62)*100,SUMPRODUCT(AQ13:AQ62,$G$13:$G$62)*10),0)</f>
        <v>0</v>
      </c>
      <c r="AR71" s="90" cm="1">
        <f t="array" ref="AR71">ROUND(IF($D$5="%",SUMPRODUCT(AR13:AR62,$G$13:$G$62)*100,SUMPRODUCT(AR13:AR62,$G$13:$G$62)*10),0)</f>
        <v>0</v>
      </c>
      <c r="AS71" s="90" cm="1">
        <f t="array" ref="AS71">ROUND(IF($D$5="%",SUMPRODUCT(AS13:AS62,$G$13:$G$62)*100,SUMPRODUCT(AS13:AS62,$G$13:$G$62)*10),0)</f>
        <v>0</v>
      </c>
      <c r="AT71" s="90" cm="1">
        <f t="array" ref="AT71">ROUND(IF($D$5="%",SUMPRODUCT(AT13:AT62,$G$13:$G$62)*100,SUMPRODUCT(AT13:AT62,$G$13:$G$62)*10),0)</f>
        <v>0</v>
      </c>
      <c r="AU71" s="90" cm="1">
        <f t="array" ref="AU71">ROUND(IF($D$5="%",SUMPRODUCT(AU13:AU62,$G$13:$G$62)*100,SUMPRODUCT(AU13:AU62,$G$13:$G$62)*10),0)</f>
        <v>0</v>
      </c>
      <c r="AV71" s="90" cm="1">
        <f t="array" ref="AV71">ROUND(IF($D$5="%",SUMPRODUCT(AV13:AV62,$G$13:$G$62)*100,SUMPRODUCT(AV13:AV62,$G$13:$G$62)*10),0)</f>
        <v>0</v>
      </c>
      <c r="AW71" s="109" cm="1">
        <f t="array" ref="AW71">ROUND(IF($D$5="%",SUMPRODUCT(AW13:AW62,$G$13:$G$62)*100,SUMPRODUCT(AW13:AW62,$G$13:$G$62)*10),0)</f>
        <v>0</v>
      </c>
      <c r="AX71" s="110" cm="1">
        <f t="array" ref="AX71">ROUND(IF($D$5="%",SUMPRODUCT(AX13:AX62,$G$13:$G$62)*100,SUMPRODUCT(AX13:AX62,$G$13:$G$62)*10),0)</f>
        <v>0</v>
      </c>
      <c r="AY71" s="81"/>
      <c r="AZ71" s="83"/>
      <c r="BA71" s="83"/>
      <c r="BB71" s="83"/>
      <c r="BC71" s="84"/>
      <c r="BD71" s="83"/>
      <c r="BE71" s="83"/>
      <c r="BF71" s="83"/>
      <c r="BG71" s="83"/>
      <c r="BH71" s="83"/>
    </row>
    <row r="72" spans="15:60">
      <c r="O72" s="42"/>
      <c r="P72" s="45"/>
      <c r="Q72" s="60" t="str">
        <f>$C6&amp;$E6&amp;"（"&amp;$F6&amp;"）"</f>
        <v>Au金属量（kg）</v>
      </c>
      <c r="R72" s="61"/>
      <c r="S72" s="89">
        <f t="shared" si="11"/>
        <v>0</v>
      </c>
      <c r="T72" s="90" cm="1">
        <f t="array" ref="T72">ROUND(IF($D$6="%",SUMPRODUCT(T13:T62,$H$13:$H$62)*100,SUMPRODUCT(T13:T62,$H$13:$H$62)*10),0)</f>
        <v>0</v>
      </c>
      <c r="U72" s="90" cm="1">
        <f t="array" ref="U72">ROUND(IF($D$6="%",SUMPRODUCT(U13:U62,$H$13:$H$62)*100,SUMPRODUCT(U13:U62,$H$13:$H$62)*10),0)</f>
        <v>0</v>
      </c>
      <c r="V72" s="90" cm="1">
        <f t="array" ref="V72">ROUND(IF($D$6="%",SUMPRODUCT(V13:V62,$H$13:$H$62)*100,SUMPRODUCT(V13:V62,$H$13:$H$62)*10),0)</f>
        <v>0</v>
      </c>
      <c r="W72" s="90" cm="1">
        <f t="array" ref="W72">ROUND(IF($D$6="%",SUMPRODUCT(W13:W62,$H$13:$H$62)*100,SUMPRODUCT(W13:W62,$H$13:$H$62)*10),0)</f>
        <v>0</v>
      </c>
      <c r="X72" s="90" cm="1">
        <f t="array" ref="X72">ROUND(IF($D$6="%",SUMPRODUCT(X13:X62,$H$13:$H$62)*100,SUMPRODUCT(X13:X62,$H$13:$H$62)*10),0)</f>
        <v>0</v>
      </c>
      <c r="Y72" s="90" cm="1">
        <f t="array" ref="Y72">ROUND(IF($D$6="%",SUMPRODUCT(Y13:Y62,$H$13:$H$62)*100,SUMPRODUCT(Y13:Y62,$H$13:$H$62)*10),0)</f>
        <v>0</v>
      </c>
      <c r="Z72" s="90" cm="1">
        <f t="array" ref="Z72">ROUND(IF($D$6="%",SUMPRODUCT(Z13:Z62,$H$13:$H$62)*100,SUMPRODUCT(Z13:Z62,$H$13:$H$62)*10),0)</f>
        <v>0</v>
      </c>
      <c r="AA72" s="90" cm="1">
        <f t="array" ref="AA72">ROUND(IF($D$6="%",SUMPRODUCT(AA13:AA62,$H$13:$H$62)*100,SUMPRODUCT(AA13:AA62,$H$13:$H$62)*10),0)</f>
        <v>0</v>
      </c>
      <c r="AB72" s="90" cm="1">
        <f t="array" ref="AB72">ROUND(IF($D$6="%",SUMPRODUCT(AB13:AB62,$H$13:$H$62)*100,SUMPRODUCT(AB13:AB62,$H$13:$H$62)*10),0)</f>
        <v>0</v>
      </c>
      <c r="AC72" s="90" cm="1">
        <f t="array" ref="AC72">ROUND(IF($D$6="%",SUMPRODUCT(AC13:AC62,$H$13:$H$62)*100,SUMPRODUCT(AC13:AC62,$H$13:$H$62)*10),0)</f>
        <v>0</v>
      </c>
      <c r="AD72" s="90" cm="1">
        <f t="array" ref="AD72">ROUND(IF($D$6="%",SUMPRODUCT(AD13:AD62,$H$13:$H$62)*100,SUMPRODUCT(AD13:AD62,$H$13:$H$62)*10),0)</f>
        <v>0</v>
      </c>
      <c r="AE72" s="90" cm="1">
        <f t="array" ref="AE72">ROUND(IF($D$6="%",SUMPRODUCT(AE13:AE62,$H$13:$H$62)*100,SUMPRODUCT(AE13:AE62,$H$13:$H$62)*10),0)</f>
        <v>0</v>
      </c>
      <c r="AF72" s="90" cm="1">
        <f t="array" ref="AF72">ROUND(IF($D$6="%",SUMPRODUCT(AF13:AF62,$H$13:$H$62)*100,SUMPRODUCT(AF13:AF62,$H$13:$H$62)*10),0)</f>
        <v>0</v>
      </c>
      <c r="AG72" s="90" cm="1">
        <f t="array" ref="AG72">ROUND(IF($D$6="%",SUMPRODUCT(AG13:AG62,$H$13:$H$62)*100,SUMPRODUCT(AG13:AG62,$H$13:$H$62)*10),0)</f>
        <v>0</v>
      </c>
      <c r="AH72" s="90" cm="1">
        <f t="array" ref="AH72">ROUND(IF($D$6="%",SUMPRODUCT(AH13:AH62,$H$13:$H$62)*100,SUMPRODUCT(AH13:AH62,$H$13:$H$62)*10),0)</f>
        <v>0</v>
      </c>
      <c r="AI72" s="90" cm="1">
        <f t="array" ref="AI72">ROUND(IF($D$6="%",SUMPRODUCT(AI13:AI62,$H$13:$H$62)*100,SUMPRODUCT(AI13:AI62,$H$13:$H$62)*10),0)</f>
        <v>0</v>
      </c>
      <c r="AJ72" s="90" cm="1">
        <f t="array" ref="AJ72">ROUND(IF($D$6="%",SUMPRODUCT(AJ13:AJ62,$H$13:$H$62)*100,SUMPRODUCT(AJ13:AJ62,$H$13:$H$62)*10),0)</f>
        <v>0</v>
      </c>
      <c r="AK72" s="90" cm="1">
        <f t="array" ref="AK72">ROUND(IF($D$6="%",SUMPRODUCT(AK13:AK62,$H$13:$H$62)*100,SUMPRODUCT(AK13:AK62,$H$13:$H$62)*10),0)</f>
        <v>0</v>
      </c>
      <c r="AL72" s="90" cm="1">
        <f t="array" ref="AL72">ROUND(IF($D$6="%",SUMPRODUCT(AL13:AL62,$H$13:$H$62)*100,SUMPRODUCT(AL13:AL62,$H$13:$H$62)*10),0)</f>
        <v>0</v>
      </c>
      <c r="AM72" s="90" cm="1">
        <f t="array" ref="AM72">ROUND(IF($D$6="%",SUMPRODUCT(AM13:AM62,$H$13:$H$62)*100,SUMPRODUCT(AM13:AM62,$H$13:$H$62)*10),0)</f>
        <v>0</v>
      </c>
      <c r="AN72" s="90" cm="1">
        <f t="array" ref="AN72">ROUND(IF($D$6="%",SUMPRODUCT(AN13:AN62,$H$13:$H$62)*100,SUMPRODUCT(AN13:AN62,$H$13:$H$62)*10),0)</f>
        <v>0</v>
      </c>
      <c r="AO72" s="90" cm="1">
        <f t="array" ref="AO72">ROUND(IF($D$6="%",SUMPRODUCT(AO13:AO62,$H$13:$H$62)*100,SUMPRODUCT(AO13:AO62,$H$13:$H$62)*10),0)</f>
        <v>0</v>
      </c>
      <c r="AP72" s="90" cm="1">
        <f t="array" ref="AP72">ROUND(IF($D$6="%",SUMPRODUCT(AP13:AP62,$H$13:$H$62)*100,SUMPRODUCT(AP13:AP62,$H$13:$H$62)*10),0)</f>
        <v>0</v>
      </c>
      <c r="AQ72" s="90" cm="1">
        <f t="array" ref="AQ72">ROUND(IF($D$6="%",SUMPRODUCT(AQ13:AQ62,$H$13:$H$62)*100,SUMPRODUCT(AQ13:AQ62,$H$13:$H$62)*10),0)</f>
        <v>0</v>
      </c>
      <c r="AR72" s="90" cm="1">
        <f t="array" ref="AR72">ROUND(IF($D$6="%",SUMPRODUCT(AR13:AR62,$H$13:$H$62)*100,SUMPRODUCT(AR13:AR62,$H$13:$H$62)*10),0)</f>
        <v>0</v>
      </c>
      <c r="AS72" s="90" cm="1">
        <f t="array" ref="AS72">ROUND(IF($D$6="%",SUMPRODUCT(AS13:AS62,$H$13:$H$62)*100,SUMPRODUCT(AS13:AS62,$H$13:$H$62)*10),0)</f>
        <v>0</v>
      </c>
      <c r="AT72" s="90" cm="1">
        <f t="array" ref="AT72">ROUND(IF($D$6="%",SUMPRODUCT(AT13:AT62,$H$13:$H$62)*100,SUMPRODUCT(AT13:AT62,$H$13:$H$62)*10),0)</f>
        <v>0</v>
      </c>
      <c r="AU72" s="90" cm="1">
        <f t="array" ref="AU72">ROUND(IF($D$6="%",SUMPRODUCT(AU13:AU62,$H$13:$H$62)*100,SUMPRODUCT(AU13:AU62,$H$13:$H$62)*10),0)</f>
        <v>0</v>
      </c>
      <c r="AV72" s="90" cm="1">
        <f t="array" ref="AV72">ROUND(IF($D$6="%",SUMPRODUCT(AV13:AV62,$H$13:$H$62)*100,SUMPRODUCT(AV13:AV62,$H$13:$H$62)*10),0)</f>
        <v>0</v>
      </c>
      <c r="AW72" s="109" cm="1">
        <f t="array" ref="AW72">ROUND(IF($D$6="%",SUMPRODUCT(AW13:AW62,$H$13:$H$62)*100,SUMPRODUCT(AW13:AW62,$H$13:$H$62)*10),0)</f>
        <v>0</v>
      </c>
      <c r="AX72" s="110" cm="1">
        <f t="array" ref="AX72">ROUND(IF($D$6="%",SUMPRODUCT(AX13:AX62,$H$13:$H$62)*100,SUMPRODUCT(AX13:AX62,$H$13:$H$62)*10),0)</f>
        <v>0</v>
      </c>
      <c r="AY72" s="81"/>
      <c r="AZ72" s="83"/>
      <c r="BA72" s="83"/>
      <c r="BB72" s="83"/>
      <c r="BC72" s="84"/>
      <c r="BD72" s="83"/>
      <c r="BE72" s="83"/>
      <c r="BF72" s="83"/>
      <c r="BG72" s="83"/>
      <c r="BH72" s="83"/>
    </row>
    <row r="73" ht="12.35" spans="15:60">
      <c r="O73" s="42"/>
      <c r="P73" s="45"/>
      <c r="Q73" s="91" t="str">
        <f>$C7&amp;$E7&amp;"（"&amp;$F7&amp;"）"</f>
        <v>Cu金属量（t）</v>
      </c>
      <c r="R73" s="92"/>
      <c r="S73" s="93">
        <f t="shared" si="11"/>
        <v>0</v>
      </c>
      <c r="T73" s="94" cm="1">
        <f t="array" ref="T73">ROUND(IF($D7="%",SUMPRODUCT(T13:T62,$I$13:$I$62)*100,SUMPRODUCT(T13:T62,$I$13:$I$62)*10),0)</f>
        <v>0</v>
      </c>
      <c r="U73" s="94" cm="1">
        <f t="array" ref="U73">ROUND(IF($D7="%",SUMPRODUCT(U13:U62,$I$13:$I$62)*100,SUMPRODUCT(U13:U62,$I$13:$I$62)*10),0)</f>
        <v>0</v>
      </c>
      <c r="V73" s="94" cm="1">
        <f t="array" ref="V73">ROUND(IF($D7="%",SUMPRODUCT(V13:V62,$I$13:$I$62)*100,SUMPRODUCT(V13:V62,$I$13:$I$62)*10),0)</f>
        <v>0</v>
      </c>
      <c r="W73" s="94" cm="1">
        <f t="array" ref="W73">ROUND(IF($D7="%",SUMPRODUCT(W13:W62,$I$13:$I$62)*100,SUMPRODUCT(W13:W62,$I$13:$I$62)*10),0)</f>
        <v>0</v>
      </c>
      <c r="X73" s="94" cm="1">
        <f t="array" ref="X73">ROUND(IF($D7="%",SUMPRODUCT(X13:X62,$I$13:$I$62)*100,SUMPRODUCT(X13:X62,$I$13:$I$62)*10),0)</f>
        <v>0</v>
      </c>
      <c r="Y73" s="94" cm="1">
        <f t="array" ref="Y73">ROUND(IF($D7="%",SUMPRODUCT(Y13:Y62,$I$13:$I$62)*100,SUMPRODUCT(Y13:Y62,$I$13:$I$62)*10),0)</f>
        <v>0</v>
      </c>
      <c r="Z73" s="94" cm="1">
        <f t="array" ref="Z73">ROUND(IF($D7="%",SUMPRODUCT(Z13:Z62,$I$13:$I$62)*100,SUMPRODUCT(Z13:Z62,$I$13:$I$62)*10),0)</f>
        <v>0</v>
      </c>
      <c r="AA73" s="94" cm="1">
        <f t="array" ref="AA73">ROUND(IF($D7="%",SUMPRODUCT(AA13:AA62,$I$13:$I$62)*100,SUMPRODUCT(AA13:AA62,$I$13:$I$62)*10),0)</f>
        <v>0</v>
      </c>
      <c r="AB73" s="94" cm="1">
        <f t="array" ref="AB73">ROUND(IF($D7="%",SUMPRODUCT(AB13:AB62,$I$13:$I$62)*100,SUMPRODUCT(AB13:AB62,$I$13:$I$62)*10),0)</f>
        <v>0</v>
      </c>
      <c r="AC73" s="94" cm="1">
        <f t="array" ref="AC73">ROUND(IF($D7="%",SUMPRODUCT(AC13:AC62,$I$13:$I$62)*100,SUMPRODUCT(AC13:AC62,$I$13:$I$62)*10),0)</f>
        <v>0</v>
      </c>
      <c r="AD73" s="94" cm="1">
        <f t="array" ref="AD73">ROUND(IF($D7="%",SUMPRODUCT(AD13:AD62,$I$13:$I$62)*100,SUMPRODUCT(AD13:AD62,$I$13:$I$62)*10),0)</f>
        <v>0</v>
      </c>
      <c r="AE73" s="94" cm="1">
        <f t="array" ref="AE73">ROUND(IF($D7="%",SUMPRODUCT(AE13:AE62,$I$13:$I$62)*100,SUMPRODUCT(AE13:AE62,$I$13:$I$62)*10),0)</f>
        <v>0</v>
      </c>
      <c r="AF73" s="94" cm="1">
        <f t="array" ref="AF73">ROUND(IF($D7="%",SUMPRODUCT(AF13:AF62,$I$13:$I$62)*100,SUMPRODUCT(AF13:AF62,$I$13:$I$62)*10),0)</f>
        <v>0</v>
      </c>
      <c r="AG73" s="94" cm="1">
        <f t="array" ref="AG73">ROUND(IF($D7="%",SUMPRODUCT(AG13:AG62,$I$13:$I$62)*100,SUMPRODUCT(AG13:AG62,$I$13:$I$62)*10),0)</f>
        <v>0</v>
      </c>
      <c r="AH73" s="94" cm="1">
        <f t="array" ref="AH73">ROUND(IF($D7="%",SUMPRODUCT(AH13:AH62,$I$13:$I$62)*100,SUMPRODUCT(AH13:AH62,$I$13:$I$62)*10),0)</f>
        <v>0</v>
      </c>
      <c r="AI73" s="94" cm="1">
        <f t="array" ref="AI73">ROUND(IF($D7="%",SUMPRODUCT(AI13:AI62,$I$13:$I$62)*100,SUMPRODUCT(AI13:AI62,$I$13:$I$62)*10),0)</f>
        <v>0</v>
      </c>
      <c r="AJ73" s="94" cm="1">
        <f t="array" ref="AJ73">ROUND(IF($D7="%",SUMPRODUCT(AJ13:AJ62,$I$13:$I$62)*100,SUMPRODUCT(AJ13:AJ62,$I$13:$I$62)*10),0)</f>
        <v>0</v>
      </c>
      <c r="AK73" s="94" cm="1">
        <f t="array" ref="AK73">ROUND(IF($D7="%",SUMPRODUCT(AK13:AK62,$I$13:$I$62)*100,SUMPRODUCT(AK13:AK62,$I$13:$I$62)*10),0)</f>
        <v>0</v>
      </c>
      <c r="AL73" s="94" cm="1">
        <f t="array" ref="AL73">ROUND(IF($D7="%",SUMPRODUCT(AL13:AL62,$I$13:$I$62)*100,SUMPRODUCT(AL13:AL62,$I$13:$I$62)*10),0)</f>
        <v>0</v>
      </c>
      <c r="AM73" s="94" cm="1">
        <f t="array" ref="AM73">ROUND(IF($D7="%",SUMPRODUCT(AM13:AM62,$I$13:$I$62)*100,SUMPRODUCT(AM13:AM62,$I$13:$I$62)*10),0)</f>
        <v>0</v>
      </c>
      <c r="AN73" s="94" cm="1">
        <f t="array" ref="AN73">ROUND(IF($D7="%",SUMPRODUCT(AN13:AN62,$I$13:$I$62)*100,SUMPRODUCT(AN13:AN62,$I$13:$I$62)*10),0)</f>
        <v>0</v>
      </c>
      <c r="AO73" s="94" cm="1">
        <f t="array" ref="AO73">ROUND(IF($D7="%",SUMPRODUCT(AO13:AO62,$I$13:$I$62)*100,SUMPRODUCT(AO13:AO62,$I$13:$I$62)*10),0)</f>
        <v>0</v>
      </c>
      <c r="AP73" s="94" cm="1">
        <f t="array" ref="AP73">ROUND(IF($D7="%",SUMPRODUCT(AP13:AP62,$I$13:$I$62)*100,SUMPRODUCT(AP13:AP62,$I$13:$I$62)*10),0)</f>
        <v>0</v>
      </c>
      <c r="AQ73" s="94" cm="1">
        <f t="array" ref="AQ73">ROUND(IF($D7="%",SUMPRODUCT(AQ13:AQ62,$I$13:$I$62)*100,SUMPRODUCT(AQ13:AQ62,$I$13:$I$62)*10),0)</f>
        <v>0</v>
      </c>
      <c r="AR73" s="94" cm="1">
        <f t="array" ref="AR73">ROUND(IF($D7="%",SUMPRODUCT(AR13:AR62,$I$13:$I$62)*100,SUMPRODUCT(AR13:AR62,$I$13:$I$62)*10),0)</f>
        <v>0</v>
      </c>
      <c r="AS73" s="94" cm="1">
        <f t="array" ref="AS73">ROUND(IF($D7="%",SUMPRODUCT(AS13:AS62,$I$13:$I$62)*100,SUMPRODUCT(AS13:AS62,$I$13:$I$62)*10),0)</f>
        <v>0</v>
      </c>
      <c r="AT73" s="94" cm="1">
        <f t="array" ref="AT73">ROUND(IF($D7="%",SUMPRODUCT(AT13:AT62,$I$13:$I$62)*100,SUMPRODUCT(AT13:AT62,$I$13:$I$62)*10),0)</f>
        <v>0</v>
      </c>
      <c r="AU73" s="94" cm="1">
        <f t="array" ref="AU73">ROUND(IF($D7="%",SUMPRODUCT(AU13:AU62,$I$13:$I$62)*100,SUMPRODUCT(AU13:AU62,$I$13:$I$62)*10),0)</f>
        <v>0</v>
      </c>
      <c r="AV73" s="94" cm="1">
        <f t="array" ref="AV73">ROUND(IF($D7="%",SUMPRODUCT(AV13:AV62,$I$13:$I$62)*100,SUMPRODUCT(AV13:AV62,$I$13:$I$62)*10),0)</f>
        <v>0</v>
      </c>
      <c r="AW73" s="111" cm="1">
        <f t="array" ref="AW73">ROUND(IF($D7="%",SUMPRODUCT(AW13:AW62,$I$13:$I$62)*100,SUMPRODUCT(AW13:AW62,$I$13:$I$62)*10),0)</f>
        <v>0</v>
      </c>
      <c r="AX73" s="112" cm="1">
        <f t="array" ref="AX73">ROUND(IF($D7="%",SUMPRODUCT(AX13:AX62,$I$13:$I$62)*100,SUMPRODUCT(AX13:AX62,$I$13:$I$62)*10),0)</f>
        <v>0</v>
      </c>
      <c r="AY73" s="113"/>
      <c r="AZ73" s="83"/>
      <c r="BA73" s="83"/>
      <c r="BB73" s="83"/>
      <c r="BC73" s="84"/>
      <c r="BD73" s="83"/>
      <c r="BE73" s="83"/>
      <c r="BF73" s="83"/>
      <c r="BG73" s="83"/>
      <c r="BH73" s="83"/>
    </row>
    <row r="74" ht="12.35" spans="15:60">
      <c r="O74" s="42"/>
      <c r="P74" s="43"/>
      <c r="Q74" s="4"/>
      <c r="R74" s="4"/>
      <c r="S74" s="3"/>
      <c r="T74" s="4"/>
      <c r="U74" s="4"/>
      <c r="V74" s="4"/>
      <c r="Y74" s="4"/>
      <c r="AX74" s="5"/>
      <c r="AY74" s="114"/>
      <c r="AZ74" s="83"/>
      <c r="BA74" s="83"/>
      <c r="BB74" s="83"/>
      <c r="BC74" s="84"/>
      <c r="BD74" s="83"/>
      <c r="BE74" s="83"/>
      <c r="BF74" s="83"/>
      <c r="BG74" s="83"/>
      <c r="BH74" s="83"/>
    </row>
    <row r="75" spans="15:60">
      <c r="O75" s="42"/>
      <c r="P75" s="85"/>
      <c r="Q75" s="95" t="s">
        <v>41</v>
      </c>
      <c r="R75" s="96"/>
      <c r="S75" s="97" t="s">
        <v>42</v>
      </c>
      <c r="T75" s="98">
        <f>$H$3-T63</f>
        <v>66</v>
      </c>
      <c r="U75" s="98">
        <f t="shared" ref="U75:AW75" si="16">$H$3-U63</f>
        <v>66</v>
      </c>
      <c r="V75" s="98">
        <f t="shared" si="16"/>
        <v>66</v>
      </c>
      <c r="W75" s="98">
        <f t="shared" si="16"/>
        <v>66</v>
      </c>
      <c r="X75" s="98">
        <f t="shared" si="16"/>
        <v>66</v>
      </c>
      <c r="Y75" s="98">
        <f t="shared" si="16"/>
        <v>66</v>
      </c>
      <c r="Z75" s="98">
        <f t="shared" si="16"/>
        <v>66</v>
      </c>
      <c r="AA75" s="98">
        <f t="shared" si="16"/>
        <v>66</v>
      </c>
      <c r="AB75" s="98">
        <f t="shared" si="16"/>
        <v>66</v>
      </c>
      <c r="AC75" s="98">
        <f t="shared" si="16"/>
        <v>66</v>
      </c>
      <c r="AD75" s="98">
        <f t="shared" si="16"/>
        <v>66</v>
      </c>
      <c r="AE75" s="98">
        <f t="shared" si="16"/>
        <v>66</v>
      </c>
      <c r="AF75" s="98">
        <f t="shared" si="16"/>
        <v>66</v>
      </c>
      <c r="AG75" s="98">
        <f t="shared" si="16"/>
        <v>66</v>
      </c>
      <c r="AH75" s="98">
        <f t="shared" si="16"/>
        <v>66</v>
      </c>
      <c r="AI75" s="98">
        <f t="shared" si="16"/>
        <v>66</v>
      </c>
      <c r="AJ75" s="98">
        <f t="shared" si="16"/>
        <v>66</v>
      </c>
      <c r="AK75" s="98">
        <f t="shared" si="16"/>
        <v>66</v>
      </c>
      <c r="AL75" s="98">
        <f t="shared" si="16"/>
        <v>66</v>
      </c>
      <c r="AM75" s="98">
        <f t="shared" si="16"/>
        <v>66</v>
      </c>
      <c r="AN75" s="98">
        <f t="shared" si="16"/>
        <v>66</v>
      </c>
      <c r="AO75" s="98">
        <f t="shared" si="16"/>
        <v>66</v>
      </c>
      <c r="AP75" s="98">
        <f t="shared" si="16"/>
        <v>66</v>
      </c>
      <c r="AQ75" s="98">
        <f t="shared" si="16"/>
        <v>66</v>
      </c>
      <c r="AR75" s="98">
        <f t="shared" si="16"/>
        <v>66</v>
      </c>
      <c r="AS75" s="98">
        <f t="shared" si="16"/>
        <v>66</v>
      </c>
      <c r="AT75" s="98">
        <f t="shared" si="16"/>
        <v>66</v>
      </c>
      <c r="AU75" s="98">
        <f t="shared" si="16"/>
        <v>66</v>
      </c>
      <c r="AV75" s="98">
        <f t="shared" si="16"/>
        <v>66</v>
      </c>
      <c r="AW75" s="115">
        <f t="shared" si="16"/>
        <v>66</v>
      </c>
      <c r="AX75" s="83"/>
      <c r="AY75" s="114"/>
      <c r="AZ75" s="83"/>
      <c r="BA75" s="83"/>
      <c r="BB75" s="83"/>
      <c r="BC75" s="84"/>
      <c r="BD75" s="83"/>
      <c r="BE75" s="83"/>
      <c r="BF75" s="83"/>
      <c r="BG75" s="83"/>
      <c r="BH75" s="83"/>
    </row>
    <row r="76" ht="12.35" spans="15:60">
      <c r="O76" s="42"/>
      <c r="P76" s="86"/>
      <c r="Q76" s="99"/>
      <c r="R76" s="100"/>
      <c r="S76" s="101" t="s">
        <v>43</v>
      </c>
      <c r="T76" s="102">
        <f>T63/$H$3</f>
        <v>0</v>
      </c>
      <c r="U76" s="102">
        <f t="shared" ref="U76:AW76" si="17">U63/$H$3</f>
        <v>0</v>
      </c>
      <c r="V76" s="102">
        <f t="shared" si="17"/>
        <v>0</v>
      </c>
      <c r="W76" s="102">
        <f t="shared" si="17"/>
        <v>0</v>
      </c>
      <c r="X76" s="102">
        <f t="shared" si="17"/>
        <v>0</v>
      </c>
      <c r="Y76" s="102">
        <f t="shared" si="17"/>
        <v>0</v>
      </c>
      <c r="Z76" s="102">
        <f t="shared" si="17"/>
        <v>0</v>
      </c>
      <c r="AA76" s="102">
        <f t="shared" si="17"/>
        <v>0</v>
      </c>
      <c r="AB76" s="102">
        <f t="shared" si="17"/>
        <v>0</v>
      </c>
      <c r="AC76" s="102">
        <f t="shared" si="17"/>
        <v>0</v>
      </c>
      <c r="AD76" s="102">
        <f t="shared" si="17"/>
        <v>0</v>
      </c>
      <c r="AE76" s="102">
        <f t="shared" si="17"/>
        <v>0</v>
      </c>
      <c r="AF76" s="102">
        <f t="shared" si="17"/>
        <v>0</v>
      </c>
      <c r="AG76" s="102">
        <f t="shared" si="17"/>
        <v>0</v>
      </c>
      <c r="AH76" s="102">
        <f t="shared" si="17"/>
        <v>0</v>
      </c>
      <c r="AI76" s="102">
        <f t="shared" si="17"/>
        <v>0</v>
      </c>
      <c r="AJ76" s="102">
        <f t="shared" si="17"/>
        <v>0</v>
      </c>
      <c r="AK76" s="102">
        <f t="shared" si="17"/>
        <v>0</v>
      </c>
      <c r="AL76" s="102">
        <f t="shared" si="17"/>
        <v>0</v>
      </c>
      <c r="AM76" s="102">
        <f t="shared" si="17"/>
        <v>0</v>
      </c>
      <c r="AN76" s="102">
        <f t="shared" si="17"/>
        <v>0</v>
      </c>
      <c r="AO76" s="102">
        <f t="shared" si="17"/>
        <v>0</v>
      </c>
      <c r="AP76" s="102">
        <f t="shared" si="17"/>
        <v>0</v>
      </c>
      <c r="AQ76" s="102">
        <f t="shared" si="17"/>
        <v>0</v>
      </c>
      <c r="AR76" s="102">
        <f t="shared" si="17"/>
        <v>0</v>
      </c>
      <c r="AS76" s="102">
        <f t="shared" si="17"/>
        <v>0</v>
      </c>
      <c r="AT76" s="102">
        <f t="shared" si="17"/>
        <v>0</v>
      </c>
      <c r="AU76" s="102">
        <f t="shared" si="17"/>
        <v>0</v>
      </c>
      <c r="AV76" s="102">
        <f t="shared" si="17"/>
        <v>0</v>
      </c>
      <c r="AW76" s="116">
        <f t="shared" si="17"/>
        <v>0</v>
      </c>
      <c r="AX76" s="117"/>
      <c r="AY76" s="118"/>
      <c r="AZ76" s="83"/>
      <c r="BA76" s="83"/>
      <c r="BB76" s="83"/>
      <c r="BC76" s="84"/>
      <c r="BD76" s="83"/>
      <c r="BE76" s="83"/>
      <c r="BF76" s="83"/>
      <c r="BG76" s="83"/>
      <c r="BH76" s="83"/>
    </row>
    <row r="77" spans="15:60">
      <c r="O77" s="42"/>
      <c r="P77" s="83"/>
      <c r="Q77" s="83"/>
      <c r="R77" s="88"/>
      <c r="S77" s="83"/>
      <c r="T77" s="83"/>
      <c r="U77" s="42"/>
      <c r="V77" s="83"/>
      <c r="W77" s="83"/>
      <c r="X77" s="88"/>
      <c r="Y77" s="88"/>
      <c r="Z77" s="83"/>
      <c r="AA77" s="83"/>
      <c r="AB77" s="88"/>
      <c r="AC77" s="83"/>
      <c r="AD77" s="88"/>
      <c r="AE77" s="88"/>
      <c r="AF77" s="83"/>
      <c r="AG77" s="83"/>
      <c r="AH77" s="83"/>
      <c r="AI77" s="83"/>
      <c r="AJ77" s="83"/>
      <c r="AK77" s="83"/>
      <c r="AL77" s="83"/>
      <c r="AM77" s="83"/>
      <c r="AN77" s="88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4"/>
      <c r="BD77" s="83"/>
      <c r="BE77" s="83"/>
      <c r="BF77" s="84"/>
      <c r="BG77" s="83"/>
      <c r="BH77" s="83"/>
    </row>
    <row r="78" ht="13.5" spans="15:60">
      <c r="O78" s="83"/>
      <c r="P78" s="83"/>
      <c r="Q78" s="42"/>
      <c r="R78" s="42"/>
      <c r="S78" s="88"/>
      <c r="T78" s="42"/>
      <c r="U78" s="103"/>
      <c r="V78" s="103"/>
      <c r="W78" s="103"/>
      <c r="X78" s="103"/>
      <c r="Y78" s="105">
        <f>Y76</f>
        <v>0</v>
      </c>
      <c r="Z78" s="106"/>
      <c r="AA78" s="106"/>
      <c r="AB78" s="88"/>
      <c r="AC78" s="106"/>
      <c r="AD78" s="88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4"/>
      <c r="BD78" s="83"/>
      <c r="BE78" s="83"/>
      <c r="BF78" s="84"/>
      <c r="BG78" s="83"/>
      <c r="BH78" s="83"/>
    </row>
    <row r="79" ht="11.65" spans="15:60">
      <c r="O79" s="83"/>
      <c r="P79" s="83"/>
      <c r="Q79" s="42"/>
      <c r="R79" s="42"/>
      <c r="S79" s="88"/>
      <c r="T79" s="42"/>
      <c r="U79" s="103"/>
      <c r="V79" s="103"/>
      <c r="W79" s="103"/>
      <c r="X79" s="103"/>
      <c r="Y79" s="107" t="s">
        <v>44</v>
      </c>
      <c r="Z79" s="83"/>
      <c r="AA79" s="83"/>
      <c r="AB79" s="88"/>
      <c r="AC79" s="83"/>
      <c r="AD79" s="88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4"/>
      <c r="BG79" s="83"/>
      <c r="BH79" s="83"/>
    </row>
    <row r="80" spans="15:60">
      <c r="O80" s="83"/>
      <c r="P80" s="83"/>
      <c r="Q80" s="42"/>
      <c r="R80" s="42"/>
      <c r="S80" s="88"/>
      <c r="T80" s="42"/>
      <c r="U80" s="103"/>
      <c r="V80" s="103"/>
      <c r="W80" s="103"/>
      <c r="X80" s="103"/>
      <c r="Y80" s="88"/>
      <c r="Z80" s="83"/>
      <c r="AA80" s="83"/>
      <c r="AB80" s="88"/>
      <c r="AC80" s="83"/>
      <c r="AD80" s="88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4"/>
      <c r="BG80" s="83"/>
      <c r="BH80" s="83"/>
    </row>
    <row r="81" spans="15:60">
      <c r="O81" s="83"/>
      <c r="P81" s="83"/>
      <c r="Q81" s="42"/>
      <c r="R81" s="42"/>
      <c r="S81" s="88"/>
      <c r="T81" s="42"/>
      <c r="U81" s="103"/>
      <c r="V81" s="103"/>
      <c r="W81" s="103"/>
      <c r="X81" s="103"/>
      <c r="Y81" s="88"/>
      <c r="Z81" s="83"/>
      <c r="AA81" s="83"/>
      <c r="AB81" s="88"/>
      <c r="AC81" s="83"/>
      <c r="AD81" s="88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4"/>
      <c r="BG81" s="83"/>
      <c r="BH81" s="83"/>
    </row>
    <row r="82" spans="15:60">
      <c r="O82" s="83"/>
      <c r="P82" s="83"/>
      <c r="Q82" s="42"/>
      <c r="R82" s="42"/>
      <c r="S82" s="88"/>
      <c r="T82" s="42"/>
      <c r="U82" s="103"/>
      <c r="V82" s="103"/>
      <c r="W82" s="103"/>
      <c r="X82" s="103"/>
      <c r="Y82" s="88"/>
      <c r="Z82" s="83"/>
      <c r="AA82" s="83"/>
      <c r="AB82" s="88"/>
      <c r="AC82" s="83"/>
      <c r="AD82" s="88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4"/>
      <c r="BG82" s="83"/>
      <c r="BH82" s="83"/>
    </row>
    <row r="83" spans="15:60">
      <c r="O83" s="83"/>
      <c r="P83" s="83"/>
      <c r="Q83" s="83"/>
      <c r="R83" s="83"/>
      <c r="S83" s="83"/>
      <c r="T83" s="83"/>
      <c r="U83" s="103"/>
      <c r="V83" s="103"/>
      <c r="W83" s="103"/>
      <c r="X83" s="103"/>
      <c r="Y83" s="88"/>
      <c r="Z83" s="83"/>
      <c r="AA83" s="83"/>
      <c r="AB83" s="88"/>
      <c r="AC83" s="83"/>
      <c r="AD83" s="88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4"/>
      <c r="BG83" s="83"/>
      <c r="BH83" s="83"/>
    </row>
    <row r="84" spans="15:60">
      <c r="O84" s="83"/>
      <c r="P84" s="83"/>
      <c r="Q84" s="42"/>
      <c r="R84" s="42"/>
      <c r="S84" s="88"/>
      <c r="T84" s="42"/>
      <c r="U84" s="103"/>
      <c r="V84" s="103"/>
      <c r="W84" s="103"/>
      <c r="X84" s="103"/>
      <c r="Y84" s="88"/>
      <c r="Z84" s="83"/>
      <c r="AA84" s="83"/>
      <c r="AB84" s="88"/>
      <c r="AC84" s="83"/>
      <c r="AD84" s="88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4"/>
      <c r="BG84" s="83"/>
      <c r="BH84" s="83"/>
    </row>
    <row r="85" spans="15:60">
      <c r="O85" s="87"/>
      <c r="P85" s="87"/>
      <c r="Q85" s="87"/>
      <c r="R85" s="87"/>
      <c r="S85" s="87"/>
      <c r="T85" s="87"/>
      <c r="U85" s="104"/>
      <c r="V85" s="104"/>
      <c r="W85" s="104"/>
      <c r="X85" s="104"/>
      <c r="Y85" s="108"/>
      <c r="Z85" s="87"/>
      <c r="AA85" s="83"/>
      <c r="AB85" s="88"/>
      <c r="AC85" s="83"/>
      <c r="AD85" s="88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4"/>
      <c r="BG85" s="83"/>
      <c r="BH85" s="83"/>
    </row>
    <row r="86" spans="15:60">
      <c r="O86" s="87"/>
      <c r="P86" s="87"/>
      <c r="Q86" s="87"/>
      <c r="R86" s="87"/>
      <c r="S86" s="87"/>
      <c r="T86" s="87"/>
      <c r="U86" s="104"/>
      <c r="V86" s="104"/>
      <c r="W86" s="104"/>
      <c r="X86" s="104"/>
      <c r="Y86" s="108"/>
      <c r="Z86" s="87"/>
      <c r="AA86" s="83"/>
      <c r="AB86" s="88"/>
      <c r="AC86" s="83"/>
      <c r="AD86" s="88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4"/>
      <c r="BG86" s="83"/>
      <c r="BH86" s="83"/>
    </row>
    <row r="87" spans="15:60">
      <c r="O87" s="83"/>
      <c r="P87" s="83"/>
      <c r="Q87" s="42"/>
      <c r="R87" s="42"/>
      <c r="S87" s="42"/>
      <c r="T87" s="42"/>
      <c r="U87" s="42"/>
      <c r="V87" s="42"/>
      <c r="W87" s="88"/>
      <c r="X87" s="42"/>
      <c r="Y87" s="88"/>
      <c r="Z87" s="83"/>
      <c r="AA87" s="83"/>
      <c r="AB87" s="88"/>
      <c r="AC87" s="83"/>
      <c r="AD87" s="88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4"/>
      <c r="BG87" s="83"/>
      <c r="BH87" s="83"/>
    </row>
    <row r="88" spans="15:60">
      <c r="O88" s="83"/>
      <c r="P88" s="83"/>
      <c r="Q88" s="83"/>
      <c r="R88" s="83"/>
      <c r="S88" s="83"/>
      <c r="T88" s="42"/>
      <c r="U88" s="42"/>
      <c r="V88" s="42"/>
      <c r="W88" s="88"/>
      <c r="X88" s="42"/>
      <c r="Y88" s="88"/>
      <c r="Z88" s="83"/>
      <c r="AA88" s="83"/>
      <c r="AB88" s="88"/>
      <c r="AC88" s="83"/>
      <c r="AD88" s="88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4"/>
      <c r="BG88" s="83"/>
      <c r="BH88" s="83"/>
    </row>
    <row r="89" spans="15:60">
      <c r="O89" s="83"/>
      <c r="P89" s="83"/>
      <c r="Q89" s="42"/>
      <c r="R89" s="42"/>
      <c r="S89" s="42"/>
      <c r="T89" s="42"/>
      <c r="U89" s="42"/>
      <c r="V89" s="42"/>
      <c r="W89" s="88"/>
      <c r="X89" s="42"/>
      <c r="Y89" s="88"/>
      <c r="Z89" s="83"/>
      <c r="AA89" s="83"/>
      <c r="AB89" s="88"/>
      <c r="AC89" s="83"/>
      <c r="AD89" s="88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83"/>
      <c r="BH89" s="83"/>
    </row>
    <row r="90" spans="15:60">
      <c r="O90" s="83"/>
      <c r="P90" s="83"/>
      <c r="Q90" s="42"/>
      <c r="R90" s="42"/>
      <c r="S90" s="42"/>
      <c r="T90" s="42"/>
      <c r="U90" s="42"/>
      <c r="V90" s="42"/>
      <c r="W90" s="88"/>
      <c r="X90" s="42"/>
      <c r="Y90" s="88"/>
      <c r="Z90" s="83"/>
      <c r="AA90" s="83"/>
      <c r="AB90" s="88"/>
      <c r="AC90" s="83"/>
      <c r="AD90" s="88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4"/>
      <c r="BG90" s="83"/>
      <c r="BH90" s="83"/>
    </row>
    <row r="91" spans="15:60">
      <c r="O91" s="83"/>
      <c r="P91" s="83"/>
      <c r="Q91" s="42"/>
      <c r="R91" s="42"/>
      <c r="S91" s="42"/>
      <c r="T91" s="42"/>
      <c r="U91" s="42"/>
      <c r="V91" s="42"/>
      <c r="W91" s="88"/>
      <c r="X91" s="42"/>
      <c r="Y91" s="88"/>
      <c r="Z91" s="83"/>
      <c r="AA91" s="83"/>
      <c r="AB91" s="88"/>
      <c r="AC91" s="83"/>
      <c r="AD91" s="88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4"/>
      <c r="BG91" s="83"/>
      <c r="BH91" s="83"/>
    </row>
    <row r="92" spans="15:60">
      <c r="O92" s="83"/>
      <c r="P92" s="83"/>
      <c r="Q92" s="42"/>
      <c r="R92" s="42"/>
      <c r="S92" s="42"/>
      <c r="T92" s="42"/>
      <c r="U92" s="42"/>
      <c r="V92" s="42"/>
      <c r="W92" s="88"/>
      <c r="X92" s="42"/>
      <c r="Y92" s="88"/>
      <c r="Z92" s="83"/>
      <c r="AA92" s="83"/>
      <c r="AB92" s="88"/>
      <c r="AC92" s="83"/>
      <c r="AD92" s="88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4"/>
      <c r="BG92" s="83"/>
      <c r="BH92" s="83"/>
    </row>
    <row r="93" spans="15:60">
      <c r="O93" s="83"/>
      <c r="P93" s="83"/>
      <c r="Q93" s="42"/>
      <c r="R93" s="42"/>
      <c r="S93" s="42"/>
      <c r="T93" s="42"/>
      <c r="U93" s="42"/>
      <c r="V93" s="42"/>
      <c r="W93" s="88"/>
      <c r="X93" s="42"/>
      <c r="Y93" s="88"/>
      <c r="Z93" s="83"/>
      <c r="AA93" s="83"/>
      <c r="AB93" s="88"/>
      <c r="AC93" s="83"/>
      <c r="AD93" s="88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4"/>
      <c r="BG93" s="83"/>
      <c r="BH93" s="83"/>
    </row>
    <row r="94" spans="15:60">
      <c r="O94" s="42"/>
      <c r="P94" s="88"/>
      <c r="Q94" s="42"/>
      <c r="R94" s="42"/>
      <c r="S94" s="42"/>
      <c r="T94" s="42"/>
      <c r="U94" s="42"/>
      <c r="V94" s="42"/>
      <c r="W94" s="83"/>
      <c r="X94" s="83"/>
      <c r="Y94" s="88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</row>
    <row r="95" spans="15:60">
      <c r="O95" s="42"/>
      <c r="P95" s="88"/>
      <c r="Q95" s="42"/>
      <c r="R95" s="42"/>
      <c r="S95" s="42"/>
      <c r="T95" s="42"/>
      <c r="U95" s="42"/>
      <c r="V95" s="42"/>
      <c r="W95" s="83"/>
      <c r="X95" s="83"/>
      <c r="Y95" s="88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</row>
    <row r="96" spans="15:60">
      <c r="O96" s="42"/>
      <c r="P96" s="88"/>
      <c r="Q96" s="42"/>
      <c r="R96" s="42"/>
      <c r="S96" s="42"/>
      <c r="T96" s="42"/>
      <c r="U96" s="42"/>
      <c r="V96" s="42"/>
      <c r="W96" s="83"/>
      <c r="X96" s="83"/>
      <c r="Y96" s="88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4"/>
      <c r="BD96" s="83"/>
      <c r="BE96" s="83"/>
      <c r="BF96" s="83"/>
      <c r="BG96" s="83"/>
      <c r="BH96" s="83"/>
    </row>
  </sheetData>
  <sheetProtection algorithmName="SHA-512" hashValue="Vuzo3wARsgSQGwMyYtUQG/w5bMTzLYiM0HjGbeKOUwKJCbOT5gmLewPIN0WrPGnhDMGRbNtqRJ0utdCX+ZeNJg==" saltValue="PCpGCcX5qnw+IAeeMWzlPg==" spinCount="100000" sheet="1" objects="1"/>
  <mergeCells count="23">
    <mergeCell ref="J7:M7"/>
    <mergeCell ref="B9:N9"/>
    <mergeCell ref="Q9:AW9"/>
    <mergeCell ref="AX10:AY10"/>
    <mergeCell ref="T11:X11"/>
    <mergeCell ref="Y11:AW11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11:Q12"/>
    <mergeCell ref="R11:R12"/>
    <mergeCell ref="S11:S12"/>
    <mergeCell ref="AX11:AX12"/>
    <mergeCell ref="AY11:AY12"/>
    <mergeCell ref="Q75:R76"/>
  </mergeCells>
  <conditionalFormatting sqref="T75:AW75">
    <cfRule type="cellIs" dxfId="0" priority="10" operator="notEqual">
      <formula>0</formula>
    </cfRule>
  </conditionalFormatting>
  <conditionalFormatting sqref="Y78">
    <cfRule type="cellIs" dxfId="1" priority="1" operator="greaterThan">
      <formula>0.4</formula>
    </cfRule>
  </conditionalFormatting>
  <conditionalFormatting sqref="AY13:AY62">
    <cfRule type="cellIs" dxfId="2" priority="9" operator="notEqual">
      <formula>0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回采进度计划表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wxw</cp:lastModifiedBy>
  <dcterms:created xsi:type="dcterms:W3CDTF">2024-12-23T01:27:00Z</dcterms:created>
  <dcterms:modified xsi:type="dcterms:W3CDTF">2025-01-10T03:11:45Z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34026DA6BD394023903D526BEBD0CE4F_13</vt:lpwstr>
  </property>
  <property fmtid="{D5CDD505-2E9C-101B-9397-08002B2CF9AE}" pid="3" name="KSOProductBuildVer">
    <vt:lpwstr>2052-12.1.0.19770</vt:lpwstr>
  </property>
</Properties>
</file>